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z 8 do pr 2006" sheetId="1" r:id="rId1"/>
  </sheets>
  <definedNames>
    <definedName name="_xlnm.Print_Titles" localSheetId="0">'z 8 do pr 2006'!$4:$5</definedName>
  </definedNames>
  <calcPr fullCalcOnLoad="1"/>
</workbook>
</file>

<file path=xl/sharedStrings.xml><?xml version="1.0" encoding="utf-8"?>
<sst xmlns="http://schemas.openxmlformats.org/spreadsheetml/2006/main" count="365" uniqueCount="104">
  <si>
    <t>A.</t>
  </si>
  <si>
    <t>z tego:</t>
  </si>
  <si>
    <t>dochody własne</t>
  </si>
  <si>
    <t>subwencja ogólna</t>
  </si>
  <si>
    <t>dotacje z budżetu państwa</t>
  </si>
  <si>
    <t>2007 r.</t>
  </si>
  <si>
    <t>2008 r.</t>
  </si>
  <si>
    <t>2009 r.</t>
  </si>
  <si>
    <t>2010 r.</t>
  </si>
  <si>
    <t>2011 r.</t>
  </si>
  <si>
    <t>2012 r.</t>
  </si>
  <si>
    <t>2013 r.</t>
  </si>
  <si>
    <t>B.</t>
  </si>
  <si>
    <t>wydatki bieżące</t>
  </si>
  <si>
    <t>wydatki majątkowe</t>
  </si>
  <si>
    <t>---</t>
  </si>
  <si>
    <t>C.</t>
  </si>
  <si>
    <t>D.</t>
  </si>
  <si>
    <t>Finansowanie (D1 - D2)</t>
  </si>
  <si>
    <t>Przychody ogółem</t>
  </si>
  <si>
    <t>D1.1. kredyty bankowe</t>
  </si>
  <si>
    <t>B1.</t>
  </si>
  <si>
    <t>B2.</t>
  </si>
  <si>
    <t>D1.</t>
  </si>
  <si>
    <t>D1.3. spłaty pożyczek udzielonych</t>
  </si>
  <si>
    <t>D.1.5. papiery wartościowe</t>
  </si>
  <si>
    <t>D.1.6. obligacje j.s.t.</t>
  </si>
  <si>
    <t>D2.</t>
  </si>
  <si>
    <t>Rozchody ogółem</t>
  </si>
  <si>
    <t>D2.1. spłaty kredytów</t>
  </si>
  <si>
    <t>D2.2. pożyczki udzielone</t>
  </si>
  <si>
    <t>D2.4. lokaty w bankach</t>
  </si>
  <si>
    <t>D2.5. wykup papierów wartościowych</t>
  </si>
  <si>
    <t>D2.6. wykup obligacji j.s.t.</t>
  </si>
  <si>
    <t>przyjętych depozytów</t>
  </si>
  <si>
    <t>wymagalnych zobowiązań</t>
  </si>
  <si>
    <t>jednostek budżetowych</t>
  </si>
  <si>
    <t>wynikających z ustaw i orzeczeń sądów</t>
  </si>
  <si>
    <t>udzielonych poręczeń i gwarancji</t>
  </si>
  <si>
    <t>innych tytułów</t>
  </si>
  <si>
    <t>Prawidłowości budżetowe</t>
  </si>
  <si>
    <t>1.</t>
  </si>
  <si>
    <t>2.</t>
  </si>
  <si>
    <t>3.</t>
  </si>
  <si>
    <t>4.</t>
  </si>
  <si>
    <t>5.</t>
  </si>
  <si>
    <t>(4 + 5)</t>
  </si>
  <si>
    <t>Dochody</t>
  </si>
  <si>
    <t>Przychody</t>
  </si>
  <si>
    <t>Nadwyżka z lat ubiegłych</t>
  </si>
  <si>
    <t>(1 + 2 + 3)</t>
  </si>
  <si>
    <t>Wydatki</t>
  </si>
  <si>
    <t>Rozchody</t>
  </si>
  <si>
    <t>(1 + 2 + 3) - (4 + 5)</t>
  </si>
  <si>
    <t>+920 765</t>
  </si>
  <si>
    <t>+636 353</t>
  </si>
  <si>
    <t>Wykonanie
2004 r.</t>
  </si>
  <si>
    <t>Plan na
2006 r.</t>
  </si>
  <si>
    <t>Prognoza kwoty długu gminy na 2006 r. i lata następne</t>
  </si>
  <si>
    <t>Prognoza na lata:</t>
  </si>
  <si>
    <t>E.</t>
  </si>
  <si>
    <t>1)</t>
  </si>
  <si>
    <t>2)</t>
  </si>
  <si>
    <t>3)</t>
  </si>
  <si>
    <t>4)</t>
  </si>
  <si>
    <t>Wskaźnik spłaty w % (E : A)</t>
  </si>
  <si>
    <t>F.</t>
  </si>
  <si>
    <t>D.1.4. wolne środki z lat ubiegłych</t>
  </si>
  <si>
    <t>Treść</t>
  </si>
  <si>
    <t>przypadających do spłaty w danym roku rat 
kredytów i pożyczek</t>
  </si>
  <si>
    <t>należnych w danym roku odsetek od kredytów 
i pożyczek</t>
  </si>
  <si>
    <t>Dochody budżetu gminy ogółem</t>
  </si>
  <si>
    <t>Wydatki budżetu gminy ogółem (B1 + B2)</t>
  </si>
  <si>
    <t>Wynik budżetu gminy (A - B)</t>
  </si>
  <si>
    <t>Łączna kwota (1+2+3+4)</t>
  </si>
  <si>
    <t>Wykonanie
2005 r.</t>
  </si>
  <si>
    <t>środki ze źródeł zagranicznych</t>
  </si>
  <si>
    <t>-----</t>
  </si>
  <si>
    <t>D2.3. spłaty pożyczek na prefinansowanie</t>
  </si>
  <si>
    <t>Spełnienie wymagań określonych art. 169 ustawy o fin. publ.</t>
  </si>
  <si>
    <t>w tym: a) pożyczek na prefinansowanie zadań z UE</t>
  </si>
  <si>
    <t>należnych odsetek od obligacji</t>
  </si>
  <si>
    <t>przypadających w danym roku wykupów obligacji emitowanych przez j.s.t.</t>
  </si>
  <si>
    <t>w tym: a) zaciągniętych na zadania finans. z UE</t>
  </si>
  <si>
    <t>w tym: a) wg art. 169 ust 3 ustawy o f. publicznych</t>
  </si>
  <si>
    <t>w tym: a) wg art. 170 ust 3 ustawy o f. publicznych</t>
  </si>
  <si>
    <t>Spełnienie wymagań określonych art. 170 ustawy o fin. pub.</t>
  </si>
  <si>
    <t>wyemitowanych obligacji j.s.t.</t>
  </si>
  <si>
    <t>w tym na zadania finans. z UE</t>
  </si>
  <si>
    <t>zaciągniętych kredytów i pożyczek</t>
  </si>
  <si>
    <t>Wskaźnik długu w % (F : A)</t>
  </si>
  <si>
    <t>w tym: a) na prefinansowanie zadań z UE</t>
  </si>
  <si>
    <t>D.1.7. inne źródła</t>
  </si>
  <si>
    <t>D1.2. pożyczki uzyskane na prefinansowanie zadań z UE
         w ramach programu ZPORR</t>
  </si>
  <si>
    <t>w tym: a) na zadania finansowane z UE
               w ramach programu Interreg</t>
  </si>
  <si>
    <t>w tym: a) ze środków UE</t>
  </si>
  <si>
    <t>+3 354 484</t>
  </si>
  <si>
    <t>+1 014 484</t>
  </si>
  <si>
    <t>+904 484</t>
  </si>
  <si>
    <t>+914 508</t>
  </si>
  <si>
    <t>+774 488</t>
  </si>
  <si>
    <t>+1 075 782</t>
  </si>
  <si>
    <t>Załącznik Nr 3 do Uchwały Rady Miejskiej</t>
  </si>
  <si>
    <t>Nr XLII/215/2006 z dnia 22 czerwca 2006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</si>
</sst>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3" fontId="2" fillId="0" borderId="16" xfId="0" applyNumberFormat="1" applyFont="1" applyBorder="1" applyAlignment="1">
      <alignment vertical="top"/>
    </xf>
    <xf numFmtId="3" fontId="2" fillId="0" borderId="17" xfId="0" applyNumberFormat="1" applyFont="1" applyBorder="1" applyAlignment="1">
      <alignment vertical="top"/>
    </xf>
    <xf numFmtId="3" fontId="2" fillId="0" borderId="18" xfId="0" applyNumberFormat="1" applyFont="1" applyBorder="1" applyAlignment="1">
      <alignment vertical="top"/>
    </xf>
    <xf numFmtId="3" fontId="2" fillId="0" borderId="19" xfId="0" applyNumberFormat="1" applyFont="1" applyBorder="1" applyAlignment="1">
      <alignment vertical="top"/>
    </xf>
    <xf numFmtId="3" fontId="2" fillId="0" borderId="20" xfId="0" applyNumberFormat="1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2" fillId="0" borderId="0" xfId="0" applyFont="1" applyAlignment="1" quotePrefix="1">
      <alignment vertical="top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3" fontId="2" fillId="0" borderId="25" xfId="0" applyNumberFormat="1" applyFont="1" applyBorder="1" applyAlignment="1" quotePrefix="1">
      <alignment horizontal="right" vertical="center"/>
    </xf>
    <xf numFmtId="3" fontId="2" fillId="0" borderId="26" xfId="0" applyNumberFormat="1" applyFont="1" applyBorder="1" applyAlignment="1" quotePrefix="1">
      <alignment horizontal="right" vertical="center"/>
    </xf>
    <xf numFmtId="3" fontId="2" fillId="0" borderId="27" xfId="0" applyNumberFormat="1" applyFont="1" applyBorder="1" applyAlignment="1" quotePrefix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 quotePrefix="1">
      <alignment horizontal="right" vertical="center"/>
    </xf>
    <xf numFmtId="3" fontId="2" fillId="0" borderId="29" xfId="0" applyNumberFormat="1" applyFont="1" applyBorder="1" applyAlignment="1" quotePrefix="1">
      <alignment horizontal="right" vertical="center"/>
    </xf>
    <xf numFmtId="3" fontId="2" fillId="0" borderId="30" xfId="0" applyNumberFormat="1" applyFont="1" applyBorder="1" applyAlignment="1" quotePrefix="1">
      <alignment horizontal="right" vertical="center"/>
    </xf>
    <xf numFmtId="3" fontId="2" fillId="0" borderId="31" xfId="0" applyNumberFormat="1" applyFont="1" applyBorder="1" applyAlignment="1" quotePrefix="1">
      <alignment horizontal="right" vertical="center"/>
    </xf>
    <xf numFmtId="3" fontId="2" fillId="0" borderId="32" xfId="0" applyNumberFormat="1" applyFont="1" applyBorder="1" applyAlignment="1" quotePrefix="1">
      <alignment horizontal="right" vertical="center"/>
    </xf>
    <xf numFmtId="10" fontId="2" fillId="0" borderId="2" xfId="0" applyNumberFormat="1" applyFont="1" applyBorder="1" applyAlignment="1" quotePrefix="1">
      <alignment horizontal="right" vertical="center"/>
    </xf>
    <xf numFmtId="10" fontId="2" fillId="0" borderId="33" xfId="0" applyNumberFormat="1" applyFont="1" applyBorder="1" applyAlignment="1" quotePrefix="1">
      <alignment horizontal="right" vertical="center"/>
    </xf>
    <xf numFmtId="10" fontId="2" fillId="0" borderId="1" xfId="0" applyNumberFormat="1" applyFont="1" applyBorder="1" applyAlignment="1" quotePrefix="1">
      <alignment horizontal="right" vertical="center"/>
    </xf>
    <xf numFmtId="10" fontId="2" fillId="0" borderId="25" xfId="0" applyNumberFormat="1" applyFont="1" applyBorder="1" applyAlignment="1" quotePrefix="1">
      <alignment horizontal="right" vertical="center"/>
    </xf>
    <xf numFmtId="10" fontId="2" fillId="0" borderId="28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 quotePrefix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 quotePrefix="1">
      <alignment horizontal="right" vertical="center"/>
    </xf>
    <xf numFmtId="3" fontId="3" fillId="0" borderId="29" xfId="0" applyNumberFormat="1" applyFont="1" applyBorder="1" applyAlignment="1" quotePrefix="1">
      <alignment horizontal="right" vertical="center"/>
    </xf>
    <xf numFmtId="3" fontId="3" fillId="0" borderId="30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 horizontal="right" vertical="center"/>
    </xf>
    <xf numFmtId="10" fontId="2" fillId="0" borderId="7" xfId="0" applyNumberFormat="1" applyFont="1" applyBorder="1" applyAlignment="1">
      <alignment horizontal="right" vertical="center"/>
    </xf>
    <xf numFmtId="10" fontId="2" fillId="0" borderId="7" xfId="0" applyNumberFormat="1" applyFont="1" applyBorder="1" applyAlignment="1" quotePrefix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 quotePrefix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10" fontId="2" fillId="0" borderId="35" xfId="0" applyNumberFormat="1" applyFont="1" applyBorder="1" applyAlignment="1" quotePrefix="1">
      <alignment horizontal="right" vertical="center"/>
    </xf>
    <xf numFmtId="10" fontId="2" fillId="0" borderId="36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 quotePrefix="1">
      <alignment horizontal="right" vertical="center"/>
    </xf>
    <xf numFmtId="3" fontId="3" fillId="0" borderId="32" xfId="0" applyNumberFormat="1" applyFont="1" applyBorder="1" applyAlignment="1" quotePrefix="1">
      <alignment horizontal="right" vertical="center"/>
    </xf>
    <xf numFmtId="3" fontId="3" fillId="0" borderId="26" xfId="0" applyNumberFormat="1" applyFont="1" applyBorder="1" applyAlignment="1" quotePrefix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 quotePrefix="1">
      <alignment horizontal="right" vertical="center"/>
    </xf>
    <xf numFmtId="3" fontId="2" fillId="0" borderId="38" xfId="0" applyNumberFormat="1" applyFont="1" applyBorder="1" applyAlignment="1" quotePrefix="1">
      <alignment horizontal="right" vertical="center"/>
    </xf>
    <xf numFmtId="3" fontId="2" fillId="0" borderId="39" xfId="0" applyNumberFormat="1" applyFont="1" applyBorder="1" applyAlignment="1" quotePrefix="1">
      <alignment horizontal="right" vertical="center"/>
    </xf>
    <xf numFmtId="3" fontId="2" fillId="0" borderId="44" xfId="0" applyNumberFormat="1" applyFont="1" applyBorder="1" applyAlignment="1" quotePrefix="1">
      <alignment horizontal="right" vertical="center"/>
    </xf>
    <xf numFmtId="3" fontId="2" fillId="0" borderId="40" xfId="0" applyNumberFormat="1" applyFont="1" applyBorder="1" applyAlignment="1" quotePrefix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3" fontId="3" fillId="0" borderId="47" xfId="0" applyNumberFormat="1" applyFont="1" applyBorder="1" applyAlignment="1" quotePrefix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8" xfId="0" applyNumberFormat="1" applyFont="1" applyBorder="1" applyAlignment="1" quotePrefix="1">
      <alignment horizontal="right" vertical="center"/>
    </xf>
    <xf numFmtId="3" fontId="3" fillId="0" borderId="49" xfId="0" applyNumberFormat="1" applyFont="1" applyBorder="1" applyAlignment="1" quotePrefix="1">
      <alignment horizontal="right" vertical="center"/>
    </xf>
    <xf numFmtId="3" fontId="3" fillId="0" borderId="50" xfId="0" applyNumberFormat="1" applyFont="1" applyBorder="1" applyAlignment="1" quotePrefix="1">
      <alignment horizontal="right" vertical="center"/>
    </xf>
    <xf numFmtId="3" fontId="3" fillId="0" borderId="51" xfId="0" applyNumberFormat="1" applyFont="1" applyBorder="1" applyAlignment="1" quotePrefix="1">
      <alignment horizontal="right" vertical="center"/>
    </xf>
    <xf numFmtId="3" fontId="3" fillId="0" borderId="52" xfId="0" applyNumberFormat="1" applyFont="1" applyBorder="1" applyAlignment="1" quotePrefix="1">
      <alignment horizontal="right" vertical="center"/>
    </xf>
    <xf numFmtId="3" fontId="3" fillId="0" borderId="53" xfId="0" applyNumberFormat="1" applyFont="1" applyBorder="1" applyAlignment="1" quotePrefix="1">
      <alignment horizontal="right" vertical="center"/>
    </xf>
    <xf numFmtId="10" fontId="2" fillId="0" borderId="3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54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54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0" fontId="2" fillId="0" borderId="1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showGridLines="0" tabSelected="1" zoomScale="81" zoomScaleNormal="81" workbookViewId="0" topLeftCell="F1">
      <selection activeCell="A3" sqref="A3:M3"/>
    </sheetView>
  </sheetViews>
  <sheetFormatPr defaultColWidth="9.140625" defaultRowHeight="12.75"/>
  <cols>
    <col min="1" max="1" width="2.8515625" style="11" customWidth="1"/>
    <col min="2" max="2" width="3.7109375" style="11" customWidth="1"/>
    <col min="3" max="3" width="45.28125" style="11" customWidth="1"/>
    <col min="4" max="13" width="11.00390625" style="11" customWidth="1"/>
    <col min="14" max="16384" width="9.140625" style="11" customWidth="1"/>
  </cols>
  <sheetData>
    <row r="1" ht="12.75">
      <c r="M1" s="141" t="s">
        <v>102</v>
      </c>
    </row>
    <row r="2" spans="1:13" ht="12.75">
      <c r="A2" s="146"/>
      <c r="B2" s="146"/>
      <c r="C2" s="146"/>
      <c r="M2" s="141" t="s">
        <v>103</v>
      </c>
    </row>
    <row r="3" spans="1:13" ht="19.5" customHeight="1">
      <c r="A3" s="145" t="s">
        <v>58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8.75" customHeight="1">
      <c r="A4" s="147" t="s">
        <v>68</v>
      </c>
      <c r="B4" s="148"/>
      <c r="C4" s="149"/>
      <c r="D4" s="153" t="s">
        <v>56</v>
      </c>
      <c r="E4" s="153" t="s">
        <v>75</v>
      </c>
      <c r="F4" s="153" t="s">
        <v>57</v>
      </c>
      <c r="G4" s="6" t="s">
        <v>59</v>
      </c>
      <c r="H4" s="7"/>
      <c r="I4" s="7"/>
      <c r="J4" s="7"/>
      <c r="K4" s="7"/>
      <c r="L4" s="7"/>
      <c r="M4" s="8"/>
    </row>
    <row r="5" spans="1:13" ht="12.75">
      <c r="A5" s="150"/>
      <c r="B5" s="151"/>
      <c r="C5" s="152"/>
      <c r="D5" s="154"/>
      <c r="E5" s="155"/>
      <c r="F5" s="155"/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2" t="s">
        <v>11</v>
      </c>
    </row>
    <row r="6" spans="1:13" ht="18.75" customHeight="1">
      <c r="A6" s="12" t="s">
        <v>0</v>
      </c>
      <c r="B6" s="13" t="s">
        <v>71</v>
      </c>
      <c r="C6" s="14"/>
      <c r="D6" s="93">
        <v>15380729</v>
      </c>
      <c r="E6" s="94">
        <v>15019020</v>
      </c>
      <c r="F6" s="95">
        <f aca="true" t="shared" si="0" ref="F6:M6">SUM(F8:F11)</f>
        <v>17083472</v>
      </c>
      <c r="G6" s="96">
        <f t="shared" si="0"/>
        <v>17674540</v>
      </c>
      <c r="H6" s="97">
        <f t="shared" si="0"/>
        <v>20692870</v>
      </c>
      <c r="I6" s="97">
        <f t="shared" si="0"/>
        <v>18128300</v>
      </c>
      <c r="J6" s="97">
        <f t="shared" si="0"/>
        <v>18400224</v>
      </c>
      <c r="K6" s="97">
        <f t="shared" si="0"/>
        <v>18584200</v>
      </c>
      <c r="L6" s="97">
        <f t="shared" si="0"/>
        <v>18770000</v>
      </c>
      <c r="M6" s="93">
        <f t="shared" si="0"/>
        <v>18890000</v>
      </c>
    </row>
    <row r="7" spans="1:13" s="27" customFormat="1" ht="12" customHeight="1">
      <c r="A7" s="24"/>
      <c r="B7" s="25" t="s">
        <v>1</v>
      </c>
      <c r="C7" s="26"/>
      <c r="D7" s="114"/>
      <c r="E7" s="114"/>
      <c r="F7" s="114"/>
      <c r="G7" s="117"/>
      <c r="H7" s="118"/>
      <c r="I7" s="118"/>
      <c r="J7" s="118"/>
      <c r="K7" s="118"/>
      <c r="L7" s="118"/>
      <c r="M7" s="114"/>
    </row>
    <row r="8" spans="1:13" s="18" customFormat="1" ht="16.5" customHeight="1">
      <c r="A8" s="15"/>
      <c r="B8" s="16"/>
      <c r="C8" s="20" t="s">
        <v>3</v>
      </c>
      <c r="D8" s="73">
        <v>4937574</v>
      </c>
      <c r="E8" s="101">
        <v>4677134</v>
      </c>
      <c r="F8" s="102">
        <v>5089211</v>
      </c>
      <c r="G8" s="75">
        <v>5107020</v>
      </c>
      <c r="H8" s="103">
        <v>5221890</v>
      </c>
      <c r="I8" s="103">
        <v>5333330</v>
      </c>
      <c r="J8" s="103">
        <v>5420660</v>
      </c>
      <c r="K8" s="103">
        <v>5491130</v>
      </c>
      <c r="L8" s="103">
        <v>5540000</v>
      </c>
      <c r="M8" s="73">
        <v>5559300</v>
      </c>
    </row>
    <row r="9" spans="1:13" s="18" customFormat="1" ht="16.5" customHeight="1">
      <c r="A9" s="15"/>
      <c r="B9" s="16"/>
      <c r="C9" s="20" t="s">
        <v>4</v>
      </c>
      <c r="D9" s="104">
        <v>3086592</v>
      </c>
      <c r="E9" s="105">
        <v>3324865</v>
      </c>
      <c r="F9" s="106">
        <v>4050406</v>
      </c>
      <c r="G9" s="107">
        <v>4351660</v>
      </c>
      <c r="H9" s="108">
        <v>4534330</v>
      </c>
      <c r="I9" s="108">
        <v>4630020</v>
      </c>
      <c r="J9" s="108">
        <v>4710120</v>
      </c>
      <c r="K9" s="108">
        <v>4780350</v>
      </c>
      <c r="L9" s="108">
        <v>4842500</v>
      </c>
      <c r="M9" s="104">
        <v>4860300</v>
      </c>
    </row>
    <row r="10" spans="1:13" s="18" customFormat="1" ht="16.5" customHeight="1">
      <c r="A10" s="15"/>
      <c r="B10" s="16"/>
      <c r="C10" s="47" t="s">
        <v>2</v>
      </c>
      <c r="D10" s="105">
        <v>7356563</v>
      </c>
      <c r="E10" s="105">
        <v>7017021</v>
      </c>
      <c r="F10" s="106">
        <v>7793855</v>
      </c>
      <c r="G10" s="107">
        <v>7630620</v>
      </c>
      <c r="H10" s="108">
        <v>8016650</v>
      </c>
      <c r="I10" s="108">
        <v>8164950</v>
      </c>
      <c r="J10" s="108">
        <v>8269444</v>
      </c>
      <c r="K10" s="108">
        <v>8312720</v>
      </c>
      <c r="L10" s="108">
        <v>8387500</v>
      </c>
      <c r="M10" s="104">
        <v>8470400</v>
      </c>
    </row>
    <row r="11" spans="1:13" s="18" customFormat="1" ht="16.5" customHeight="1">
      <c r="A11" s="15"/>
      <c r="B11" s="16"/>
      <c r="C11" s="20" t="s">
        <v>76</v>
      </c>
      <c r="D11" s="109" t="s">
        <v>77</v>
      </c>
      <c r="E11" s="109" t="s">
        <v>77</v>
      </c>
      <c r="F11" s="109">
        <v>150000</v>
      </c>
      <c r="G11" s="107">
        <v>585240</v>
      </c>
      <c r="H11" s="108">
        <v>2920000</v>
      </c>
      <c r="I11" s="110" t="s">
        <v>77</v>
      </c>
      <c r="J11" s="110" t="s">
        <v>77</v>
      </c>
      <c r="K11" s="110" t="s">
        <v>77</v>
      </c>
      <c r="L11" s="110" t="s">
        <v>77</v>
      </c>
      <c r="M11" s="111" t="s">
        <v>77</v>
      </c>
    </row>
    <row r="12" spans="1:13" ht="9.75" customHeight="1">
      <c r="A12" s="21"/>
      <c r="B12" s="22"/>
      <c r="C12" s="46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8.75" customHeight="1">
      <c r="A13" s="12" t="s">
        <v>12</v>
      </c>
      <c r="B13" s="13" t="s">
        <v>72</v>
      </c>
      <c r="C13" s="14"/>
      <c r="D13" s="93">
        <f>SUM(D15:D16)</f>
        <v>14744376</v>
      </c>
      <c r="E13" s="95">
        <f>SUM(E15:E16)</f>
        <v>16545193</v>
      </c>
      <c r="F13" s="95">
        <f>F15+F16</f>
        <v>20533856</v>
      </c>
      <c r="G13" s="113">
        <f aca="true" t="shared" si="1" ref="G13:M13">SUM(G15:G16)</f>
        <v>20568947</v>
      </c>
      <c r="H13" s="97">
        <f t="shared" si="1"/>
        <v>17341386</v>
      </c>
      <c r="I13" s="97">
        <f t="shared" si="1"/>
        <v>17113816</v>
      </c>
      <c r="J13" s="97">
        <f t="shared" si="1"/>
        <v>17495740</v>
      </c>
      <c r="K13" s="97">
        <f t="shared" si="1"/>
        <v>17669692</v>
      </c>
      <c r="L13" s="97">
        <f t="shared" si="1"/>
        <v>17995512</v>
      </c>
      <c r="M13" s="93">
        <f t="shared" si="1"/>
        <v>17814218</v>
      </c>
    </row>
    <row r="14" spans="1:13" s="27" customFormat="1" ht="12" customHeight="1">
      <c r="A14" s="24"/>
      <c r="B14" s="25" t="s">
        <v>1</v>
      </c>
      <c r="C14" s="26"/>
      <c r="D14" s="114"/>
      <c r="E14" s="115"/>
      <c r="F14" s="116"/>
      <c r="G14" s="117"/>
      <c r="H14" s="118"/>
      <c r="I14" s="118"/>
      <c r="J14" s="118"/>
      <c r="K14" s="118"/>
      <c r="L14" s="118"/>
      <c r="M14" s="114"/>
    </row>
    <row r="15" spans="1:13" s="18" customFormat="1" ht="16.5" customHeight="1">
      <c r="A15" s="15"/>
      <c r="B15" s="28" t="s">
        <v>21</v>
      </c>
      <c r="C15" s="19" t="s">
        <v>13</v>
      </c>
      <c r="D15" s="73">
        <v>14201466</v>
      </c>
      <c r="E15" s="101">
        <v>15744061</v>
      </c>
      <c r="F15" s="102">
        <v>16983464</v>
      </c>
      <c r="G15" s="75">
        <v>16667994</v>
      </c>
      <c r="H15" s="103">
        <v>16716386</v>
      </c>
      <c r="I15" s="103">
        <v>16778816</v>
      </c>
      <c r="J15" s="103">
        <v>16895740</v>
      </c>
      <c r="K15" s="103">
        <v>17099692</v>
      </c>
      <c r="L15" s="103">
        <v>17295512</v>
      </c>
      <c r="M15" s="73">
        <v>17454218</v>
      </c>
    </row>
    <row r="16" spans="1:13" s="18" customFormat="1" ht="16.5" customHeight="1">
      <c r="A16" s="15"/>
      <c r="B16" s="28" t="s">
        <v>22</v>
      </c>
      <c r="C16" s="19" t="s">
        <v>14</v>
      </c>
      <c r="D16" s="73">
        <v>542910</v>
      </c>
      <c r="E16" s="101">
        <v>801132</v>
      </c>
      <c r="F16" s="102">
        <v>3550392</v>
      </c>
      <c r="G16" s="75">
        <v>3900953</v>
      </c>
      <c r="H16" s="76">
        <v>625000</v>
      </c>
      <c r="I16" s="76">
        <v>335000</v>
      </c>
      <c r="J16" s="76">
        <v>600000</v>
      </c>
      <c r="K16" s="76">
        <v>570000</v>
      </c>
      <c r="L16" s="76">
        <v>700000</v>
      </c>
      <c r="M16" s="73">
        <v>360000</v>
      </c>
    </row>
    <row r="17" spans="1:13" ht="9.75" customHeight="1">
      <c r="A17" s="21"/>
      <c r="B17" s="22"/>
      <c r="C17" s="46"/>
      <c r="D17" s="112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ht="16.5" customHeight="1">
      <c r="A18" s="12" t="s">
        <v>16</v>
      </c>
      <c r="B18" s="13" t="s">
        <v>73</v>
      </c>
      <c r="C18" s="14"/>
      <c r="D18" s="119" t="s">
        <v>55</v>
      </c>
      <c r="E18" s="94">
        <f>E6-E13</f>
        <v>-1526173</v>
      </c>
      <c r="F18" s="120">
        <f>F6-F13</f>
        <v>-3450384</v>
      </c>
      <c r="G18" s="96">
        <f>G6-G13</f>
        <v>-2894407</v>
      </c>
      <c r="H18" s="121" t="s">
        <v>96</v>
      </c>
      <c r="I18" s="121" t="s">
        <v>97</v>
      </c>
      <c r="J18" s="121" t="s">
        <v>98</v>
      </c>
      <c r="K18" s="121" t="s">
        <v>99</v>
      </c>
      <c r="L18" s="121" t="s">
        <v>100</v>
      </c>
      <c r="M18" s="119" t="s">
        <v>101</v>
      </c>
    </row>
    <row r="19" spans="1:13" ht="9.75" customHeight="1">
      <c r="A19" s="21"/>
      <c r="B19" s="22"/>
      <c r="C19" s="46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6.5" customHeight="1">
      <c r="A20" s="12" t="s">
        <v>17</v>
      </c>
      <c r="B20" s="13" t="s">
        <v>18</v>
      </c>
      <c r="C20" s="14"/>
      <c r="D20" s="119">
        <f>D22-D33</f>
        <v>284412</v>
      </c>
      <c r="E20" s="119">
        <f>E22-E33</f>
        <v>2768769</v>
      </c>
      <c r="F20" s="119">
        <f>F22-F33</f>
        <v>3450384</v>
      </c>
      <c r="G20" s="122">
        <f>G22-G33</f>
        <v>2894407</v>
      </c>
      <c r="H20" s="123">
        <f aca="true" t="shared" si="2" ref="H20:M20">-H33</f>
        <v>-3354484</v>
      </c>
      <c r="I20" s="123">
        <f t="shared" si="2"/>
        <v>-1014484</v>
      </c>
      <c r="J20" s="123">
        <f t="shared" si="2"/>
        <v>-904484</v>
      </c>
      <c r="K20" s="123">
        <f t="shared" si="2"/>
        <v>-914508</v>
      </c>
      <c r="L20" s="123">
        <f t="shared" si="2"/>
        <v>-774488</v>
      </c>
      <c r="M20" s="119">
        <f t="shared" si="2"/>
        <v>-1075782</v>
      </c>
    </row>
    <row r="21" spans="1:13" ht="9.75" customHeight="1">
      <c r="A21" s="21"/>
      <c r="B21" s="22"/>
      <c r="C21" s="23"/>
      <c r="D21" s="124"/>
      <c r="E21" s="125"/>
      <c r="F21" s="126"/>
      <c r="G21" s="127"/>
      <c r="H21" s="128"/>
      <c r="I21" s="128"/>
      <c r="J21" s="128"/>
      <c r="K21" s="128"/>
      <c r="L21" s="128"/>
      <c r="M21" s="124"/>
    </row>
    <row r="22" spans="1:13" ht="16.5" customHeight="1">
      <c r="A22" s="21"/>
      <c r="B22" s="45" t="s">
        <v>23</v>
      </c>
      <c r="C22" s="37" t="s">
        <v>19</v>
      </c>
      <c r="D22" s="53">
        <f>SUM(D24:D31)</f>
        <v>723890</v>
      </c>
      <c r="E22" s="53">
        <v>3190765</v>
      </c>
      <c r="F22" s="53">
        <v>4102596</v>
      </c>
      <c r="G22" s="129">
        <f>SUM(G24:G29,G31)</f>
        <v>3530000</v>
      </c>
      <c r="H22" s="76" t="s">
        <v>15</v>
      </c>
      <c r="I22" s="76" t="s">
        <v>15</v>
      </c>
      <c r="J22" s="76" t="s">
        <v>15</v>
      </c>
      <c r="K22" s="76" t="s">
        <v>15</v>
      </c>
      <c r="L22" s="76" t="s">
        <v>15</v>
      </c>
      <c r="M22" s="74" t="s">
        <v>15</v>
      </c>
    </row>
    <row r="23" spans="1:13" s="27" customFormat="1" ht="12" customHeight="1">
      <c r="A23" s="24"/>
      <c r="B23" s="25"/>
      <c r="C23" s="26" t="s">
        <v>1</v>
      </c>
      <c r="D23" s="114"/>
      <c r="E23" s="115"/>
      <c r="F23" s="116"/>
      <c r="G23" s="117"/>
      <c r="H23" s="118"/>
      <c r="I23" s="118"/>
      <c r="J23" s="118"/>
      <c r="K23" s="118"/>
      <c r="L23" s="118"/>
      <c r="M23" s="114"/>
    </row>
    <row r="24" spans="1:13" s="18" customFormat="1" ht="16.5" customHeight="1">
      <c r="A24" s="15"/>
      <c r="B24" s="16"/>
      <c r="C24" s="19" t="s">
        <v>20</v>
      </c>
      <c r="D24" s="74" t="s">
        <v>15</v>
      </c>
      <c r="E24" s="101">
        <v>2270000</v>
      </c>
      <c r="F24" s="74" t="s">
        <v>15</v>
      </c>
      <c r="G24" s="130" t="s">
        <v>15</v>
      </c>
      <c r="H24" s="76" t="s">
        <v>15</v>
      </c>
      <c r="I24" s="76" t="s">
        <v>15</v>
      </c>
      <c r="J24" s="76" t="s">
        <v>15</v>
      </c>
      <c r="K24" s="76" t="s">
        <v>15</v>
      </c>
      <c r="L24" s="76" t="s">
        <v>15</v>
      </c>
      <c r="M24" s="74" t="s">
        <v>15</v>
      </c>
    </row>
    <row r="25" spans="1:13" s="18" customFormat="1" ht="27" customHeight="1">
      <c r="A25" s="15"/>
      <c r="B25" s="16"/>
      <c r="C25" s="48" t="s">
        <v>93</v>
      </c>
      <c r="D25" s="74" t="s">
        <v>15</v>
      </c>
      <c r="E25" s="77" t="s">
        <v>15</v>
      </c>
      <c r="F25" s="77" t="s">
        <v>15</v>
      </c>
      <c r="G25" s="78">
        <v>1290000</v>
      </c>
      <c r="H25" s="76" t="s">
        <v>15</v>
      </c>
      <c r="I25" s="76" t="s">
        <v>15</v>
      </c>
      <c r="J25" s="76" t="s">
        <v>15</v>
      </c>
      <c r="K25" s="76" t="s">
        <v>15</v>
      </c>
      <c r="L25" s="76" t="s">
        <v>15</v>
      </c>
      <c r="M25" s="74" t="s">
        <v>15</v>
      </c>
    </row>
    <row r="26" spans="1:13" s="18" customFormat="1" ht="16.5" customHeight="1">
      <c r="A26" s="15"/>
      <c r="B26" s="16"/>
      <c r="C26" s="19" t="s">
        <v>24</v>
      </c>
      <c r="D26" s="74" t="s">
        <v>15</v>
      </c>
      <c r="E26" s="77" t="s">
        <v>15</v>
      </c>
      <c r="F26" s="77" t="s">
        <v>15</v>
      </c>
      <c r="G26" s="78" t="s">
        <v>15</v>
      </c>
      <c r="H26" s="76" t="s">
        <v>15</v>
      </c>
      <c r="I26" s="76" t="s">
        <v>15</v>
      </c>
      <c r="J26" s="76" t="s">
        <v>15</v>
      </c>
      <c r="K26" s="76" t="s">
        <v>15</v>
      </c>
      <c r="L26" s="76" t="s">
        <v>15</v>
      </c>
      <c r="M26" s="74" t="s">
        <v>15</v>
      </c>
    </row>
    <row r="27" spans="1:13" s="18" customFormat="1" ht="16.5" customHeight="1">
      <c r="A27" s="15"/>
      <c r="B27" s="16"/>
      <c r="C27" s="19" t="s">
        <v>67</v>
      </c>
      <c r="D27" s="73">
        <v>723890</v>
      </c>
      <c r="E27" s="101">
        <v>920765</v>
      </c>
      <c r="F27" s="77">
        <v>1242596</v>
      </c>
      <c r="G27" s="78" t="s">
        <v>15</v>
      </c>
      <c r="H27" s="76" t="s">
        <v>15</v>
      </c>
      <c r="I27" s="76" t="s">
        <v>15</v>
      </c>
      <c r="J27" s="76" t="s">
        <v>15</v>
      </c>
      <c r="K27" s="76" t="s">
        <v>15</v>
      </c>
      <c r="L27" s="76" t="s">
        <v>15</v>
      </c>
      <c r="M27" s="74" t="s">
        <v>15</v>
      </c>
    </row>
    <row r="28" spans="1:13" s="18" customFormat="1" ht="16.5" customHeight="1">
      <c r="A28" s="15"/>
      <c r="B28" s="16"/>
      <c r="C28" s="19" t="s">
        <v>25</v>
      </c>
      <c r="D28" s="74" t="s">
        <v>15</v>
      </c>
      <c r="E28" s="77" t="s">
        <v>15</v>
      </c>
      <c r="F28" s="77" t="s">
        <v>15</v>
      </c>
      <c r="G28" s="78" t="s">
        <v>15</v>
      </c>
      <c r="H28" s="76" t="s">
        <v>15</v>
      </c>
      <c r="I28" s="76" t="s">
        <v>15</v>
      </c>
      <c r="J28" s="76" t="s">
        <v>15</v>
      </c>
      <c r="K28" s="76" t="s">
        <v>15</v>
      </c>
      <c r="L28" s="76" t="s">
        <v>15</v>
      </c>
      <c r="M28" s="74" t="s">
        <v>15</v>
      </c>
    </row>
    <row r="29" spans="1:13" s="18" customFormat="1" ht="16.5" customHeight="1">
      <c r="A29" s="15"/>
      <c r="B29" s="16"/>
      <c r="C29" s="19" t="s">
        <v>26</v>
      </c>
      <c r="D29" s="74" t="s">
        <v>15</v>
      </c>
      <c r="E29" s="77" t="s">
        <v>15</v>
      </c>
      <c r="F29" s="77">
        <v>2860000</v>
      </c>
      <c r="G29" s="78">
        <v>2240000</v>
      </c>
      <c r="H29" s="76" t="s">
        <v>15</v>
      </c>
      <c r="I29" s="76" t="s">
        <v>15</v>
      </c>
      <c r="J29" s="76" t="s">
        <v>15</v>
      </c>
      <c r="K29" s="76" t="s">
        <v>15</v>
      </c>
      <c r="L29" s="76" t="s">
        <v>15</v>
      </c>
      <c r="M29" s="74" t="s">
        <v>15</v>
      </c>
    </row>
    <row r="30" spans="1:13" s="18" customFormat="1" ht="27" customHeight="1">
      <c r="A30" s="15"/>
      <c r="B30" s="16"/>
      <c r="C30" s="48" t="s">
        <v>94</v>
      </c>
      <c r="D30" s="74" t="s">
        <v>15</v>
      </c>
      <c r="E30" s="77" t="s">
        <v>15</v>
      </c>
      <c r="F30" s="77">
        <v>585000</v>
      </c>
      <c r="G30" s="78">
        <v>1630000</v>
      </c>
      <c r="H30" s="76" t="s">
        <v>15</v>
      </c>
      <c r="I30" s="76" t="s">
        <v>15</v>
      </c>
      <c r="J30" s="76" t="s">
        <v>15</v>
      </c>
      <c r="K30" s="76" t="s">
        <v>15</v>
      </c>
      <c r="L30" s="76" t="s">
        <v>15</v>
      </c>
      <c r="M30" s="74" t="s">
        <v>15</v>
      </c>
    </row>
    <row r="31" spans="1:13" s="18" customFormat="1" ht="16.5" customHeight="1">
      <c r="A31" s="15"/>
      <c r="B31" s="16"/>
      <c r="C31" s="19" t="s">
        <v>92</v>
      </c>
      <c r="D31" s="74" t="s">
        <v>15</v>
      </c>
      <c r="E31" s="74" t="s">
        <v>15</v>
      </c>
      <c r="F31" s="74" t="s">
        <v>15</v>
      </c>
      <c r="G31" s="139" t="s">
        <v>15</v>
      </c>
      <c r="H31" s="78" t="s">
        <v>15</v>
      </c>
      <c r="I31" s="76" t="s">
        <v>15</v>
      </c>
      <c r="J31" s="76" t="s">
        <v>15</v>
      </c>
      <c r="K31" s="76" t="s">
        <v>15</v>
      </c>
      <c r="L31" s="76" t="s">
        <v>15</v>
      </c>
      <c r="M31" s="74" t="s">
        <v>15</v>
      </c>
    </row>
    <row r="32" spans="1:13" ht="13.5" customHeight="1">
      <c r="A32" s="21"/>
      <c r="B32" s="22"/>
      <c r="C32" s="23"/>
      <c r="D32" s="124"/>
      <c r="E32" s="125"/>
      <c r="F32" s="126"/>
      <c r="G32" s="131"/>
      <c r="H32" s="128"/>
      <c r="I32" s="128"/>
      <c r="J32" s="128"/>
      <c r="K32" s="128"/>
      <c r="L32" s="128"/>
      <c r="M32" s="124"/>
    </row>
    <row r="33" spans="1:13" ht="23.25" customHeight="1">
      <c r="A33" s="21"/>
      <c r="B33" s="45" t="s">
        <v>27</v>
      </c>
      <c r="C33" s="37" t="s">
        <v>28</v>
      </c>
      <c r="D33" s="53">
        <f>SUM(D35:D41)</f>
        <v>439478</v>
      </c>
      <c r="E33" s="53">
        <f>SUM(E35:E41)</f>
        <v>421996</v>
      </c>
      <c r="F33" s="53">
        <f>SUM(F35:F41)</f>
        <v>652212</v>
      </c>
      <c r="G33" s="55">
        <f aca="true" t="shared" si="3" ref="G33:M33">SUM(G35,G36,G37,G38,G39,G40)</f>
        <v>635593</v>
      </c>
      <c r="H33" s="56">
        <f t="shared" si="3"/>
        <v>3354484</v>
      </c>
      <c r="I33" s="56">
        <f t="shared" si="3"/>
        <v>1014484</v>
      </c>
      <c r="J33" s="56">
        <f t="shared" si="3"/>
        <v>904484</v>
      </c>
      <c r="K33" s="56">
        <f t="shared" si="3"/>
        <v>914508</v>
      </c>
      <c r="L33" s="56">
        <f t="shared" si="3"/>
        <v>774488</v>
      </c>
      <c r="M33" s="53">
        <f t="shared" si="3"/>
        <v>1075782</v>
      </c>
    </row>
    <row r="34" spans="1:13" s="18" customFormat="1" ht="13.5" customHeight="1">
      <c r="A34" s="15"/>
      <c r="B34" s="16"/>
      <c r="C34" s="17" t="s">
        <v>1</v>
      </c>
      <c r="D34" s="98"/>
      <c r="E34" s="132"/>
      <c r="F34" s="133"/>
      <c r="G34" s="99"/>
      <c r="H34" s="100"/>
      <c r="I34" s="100"/>
      <c r="J34" s="100"/>
      <c r="K34" s="100"/>
      <c r="L34" s="100"/>
      <c r="M34" s="98"/>
    </row>
    <row r="35" spans="1:13" s="18" customFormat="1" ht="16.5" customHeight="1">
      <c r="A35" s="15"/>
      <c r="B35" s="16"/>
      <c r="C35" s="19" t="s">
        <v>29</v>
      </c>
      <c r="D35" s="73">
        <v>439478</v>
      </c>
      <c r="E35" s="101">
        <v>421996</v>
      </c>
      <c r="F35" s="102">
        <v>652212</v>
      </c>
      <c r="G35" s="75">
        <v>635593</v>
      </c>
      <c r="H35" s="75">
        <v>434484</v>
      </c>
      <c r="I35" s="75">
        <v>434484</v>
      </c>
      <c r="J35" s="75">
        <v>434484</v>
      </c>
      <c r="K35" s="103">
        <v>304508</v>
      </c>
      <c r="L35" s="103">
        <v>34488</v>
      </c>
      <c r="M35" s="73">
        <v>5782</v>
      </c>
    </row>
    <row r="36" spans="1:13" s="18" customFormat="1" ht="16.5" customHeight="1">
      <c r="A36" s="15"/>
      <c r="B36" s="16"/>
      <c r="C36" s="19" t="s">
        <v>30</v>
      </c>
      <c r="D36" s="74" t="s">
        <v>15</v>
      </c>
      <c r="E36" s="74" t="s">
        <v>15</v>
      </c>
      <c r="F36" s="77" t="s">
        <v>15</v>
      </c>
      <c r="G36" s="78" t="s">
        <v>15</v>
      </c>
      <c r="H36" s="76" t="s">
        <v>15</v>
      </c>
      <c r="I36" s="76" t="s">
        <v>15</v>
      </c>
      <c r="J36" s="76" t="s">
        <v>15</v>
      </c>
      <c r="K36" s="76" t="s">
        <v>15</v>
      </c>
      <c r="L36" s="76" t="s">
        <v>15</v>
      </c>
      <c r="M36" s="74" t="s">
        <v>15</v>
      </c>
    </row>
    <row r="37" spans="1:13" s="18" customFormat="1" ht="16.5" customHeight="1">
      <c r="A37" s="15"/>
      <c r="B37" s="16"/>
      <c r="C37" s="19" t="s">
        <v>78</v>
      </c>
      <c r="D37" s="74" t="s">
        <v>15</v>
      </c>
      <c r="E37" s="74" t="s">
        <v>15</v>
      </c>
      <c r="F37" s="77" t="s">
        <v>15</v>
      </c>
      <c r="G37" s="78" t="s">
        <v>15</v>
      </c>
      <c r="H37" s="76">
        <v>1290000</v>
      </c>
      <c r="I37" s="76" t="s">
        <v>15</v>
      </c>
      <c r="J37" s="76" t="s">
        <v>15</v>
      </c>
      <c r="K37" s="76" t="s">
        <v>15</v>
      </c>
      <c r="L37" s="76" t="s">
        <v>15</v>
      </c>
      <c r="M37" s="74" t="s">
        <v>15</v>
      </c>
    </row>
    <row r="38" spans="1:13" s="18" customFormat="1" ht="16.5" customHeight="1">
      <c r="A38" s="15"/>
      <c r="B38" s="16"/>
      <c r="C38" s="19" t="s">
        <v>31</v>
      </c>
      <c r="D38" s="74" t="s">
        <v>15</v>
      </c>
      <c r="E38" s="74" t="s">
        <v>15</v>
      </c>
      <c r="F38" s="77" t="s">
        <v>15</v>
      </c>
      <c r="G38" s="78" t="s">
        <v>15</v>
      </c>
      <c r="H38" s="76" t="s">
        <v>15</v>
      </c>
      <c r="I38" s="76" t="s">
        <v>15</v>
      </c>
      <c r="J38" s="76" t="s">
        <v>15</v>
      </c>
      <c r="K38" s="76" t="s">
        <v>15</v>
      </c>
      <c r="L38" s="76" t="s">
        <v>15</v>
      </c>
      <c r="M38" s="74" t="s">
        <v>15</v>
      </c>
    </row>
    <row r="39" spans="1:13" s="18" customFormat="1" ht="16.5" customHeight="1">
      <c r="A39" s="15"/>
      <c r="B39" s="16"/>
      <c r="C39" s="19" t="s">
        <v>32</v>
      </c>
      <c r="D39" s="74" t="s">
        <v>15</v>
      </c>
      <c r="E39" s="74" t="s">
        <v>15</v>
      </c>
      <c r="F39" s="77" t="s">
        <v>15</v>
      </c>
      <c r="G39" s="78" t="s">
        <v>15</v>
      </c>
      <c r="H39" s="76" t="s">
        <v>15</v>
      </c>
      <c r="I39" s="76" t="s">
        <v>15</v>
      </c>
      <c r="J39" s="76" t="s">
        <v>15</v>
      </c>
      <c r="K39" s="76" t="s">
        <v>15</v>
      </c>
      <c r="L39" s="76" t="s">
        <v>15</v>
      </c>
      <c r="M39" s="74" t="s">
        <v>15</v>
      </c>
    </row>
    <row r="40" spans="1:13" s="18" customFormat="1" ht="16.5" customHeight="1">
      <c r="A40" s="15"/>
      <c r="B40" s="16"/>
      <c r="C40" s="19" t="s">
        <v>33</v>
      </c>
      <c r="D40" s="74" t="s">
        <v>15</v>
      </c>
      <c r="E40" s="74" t="s">
        <v>15</v>
      </c>
      <c r="F40" s="74" t="s">
        <v>15</v>
      </c>
      <c r="G40" s="78" t="s">
        <v>15</v>
      </c>
      <c r="H40" s="78">
        <v>1630000</v>
      </c>
      <c r="I40" s="78">
        <v>580000</v>
      </c>
      <c r="J40" s="78">
        <v>470000</v>
      </c>
      <c r="K40" s="78">
        <v>610000</v>
      </c>
      <c r="L40" s="78">
        <v>740000</v>
      </c>
      <c r="M40" s="74">
        <v>1070000</v>
      </c>
    </row>
    <row r="41" spans="1:13" s="18" customFormat="1" ht="16.5" customHeight="1">
      <c r="A41" s="40"/>
      <c r="B41" s="41"/>
      <c r="C41" s="42" t="s">
        <v>95</v>
      </c>
      <c r="D41" s="134" t="s">
        <v>15</v>
      </c>
      <c r="E41" s="135" t="s">
        <v>15</v>
      </c>
      <c r="F41" s="135" t="s">
        <v>15</v>
      </c>
      <c r="G41" s="136" t="s">
        <v>15</v>
      </c>
      <c r="H41" s="137">
        <v>1630000</v>
      </c>
      <c r="I41" s="137">
        <v>580000</v>
      </c>
      <c r="J41" s="137" t="s">
        <v>15</v>
      </c>
      <c r="K41" s="137" t="s">
        <v>15</v>
      </c>
      <c r="L41" s="137" t="s">
        <v>15</v>
      </c>
      <c r="M41" s="138" t="s">
        <v>15</v>
      </c>
    </row>
    <row r="42" spans="1:13" s="22" customFormat="1" ht="5.25" customHeight="1">
      <c r="A42" s="29"/>
      <c r="B42" s="29"/>
      <c r="C42" s="29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6.5" customHeight="1">
      <c r="A43" s="142" t="s">
        <v>79</v>
      </c>
      <c r="B43" s="143"/>
      <c r="C43" s="144"/>
      <c r="D43" s="31"/>
      <c r="E43" s="32"/>
      <c r="F43" s="33"/>
      <c r="G43" s="34"/>
      <c r="H43" s="35"/>
      <c r="I43" s="35"/>
      <c r="J43" s="35"/>
      <c r="K43" s="35"/>
      <c r="L43" s="35"/>
      <c r="M43" s="31"/>
    </row>
    <row r="44" spans="1:13" ht="23.25" customHeight="1">
      <c r="A44" s="36" t="s">
        <v>60</v>
      </c>
      <c r="B44" s="37" t="s">
        <v>74</v>
      </c>
      <c r="C44" s="37"/>
      <c r="D44" s="53">
        <f>SUM(D45:D49)</f>
        <v>513538</v>
      </c>
      <c r="E44" s="53">
        <f>SUM(E45:E49)</f>
        <v>482089</v>
      </c>
      <c r="F44" s="54">
        <f aca="true" t="shared" si="4" ref="F44:M44">SUM(F45:F49)</f>
        <v>922237</v>
      </c>
      <c r="G44" s="55">
        <f t="shared" si="4"/>
        <v>910430</v>
      </c>
      <c r="H44" s="56">
        <f>SUM(H45+H47+H48+H49)</f>
        <v>3701734</v>
      </c>
      <c r="I44" s="56">
        <f t="shared" si="4"/>
        <v>1258454</v>
      </c>
      <c r="J44" s="56">
        <f>SUM(J45+J47+J48+J49)</f>
        <v>1088297</v>
      </c>
      <c r="K44" s="56">
        <f t="shared" si="4"/>
        <v>1098228</v>
      </c>
      <c r="L44" s="56">
        <f t="shared" si="4"/>
        <v>926488</v>
      </c>
      <c r="M44" s="53">
        <f t="shared" si="4"/>
        <v>1159232</v>
      </c>
    </row>
    <row r="45" spans="1:13" ht="27" customHeight="1">
      <c r="A45" s="21"/>
      <c r="B45" s="10" t="s">
        <v>61</v>
      </c>
      <c r="C45" s="3" t="s">
        <v>69</v>
      </c>
      <c r="D45" s="53">
        <v>439478</v>
      </c>
      <c r="E45" s="57">
        <v>421996</v>
      </c>
      <c r="F45" s="54">
        <v>652212</v>
      </c>
      <c r="G45" s="55">
        <v>635593</v>
      </c>
      <c r="H45" s="55">
        <v>1724484</v>
      </c>
      <c r="I45" s="55">
        <v>434484</v>
      </c>
      <c r="J45" s="55">
        <v>434484</v>
      </c>
      <c r="K45" s="55">
        <v>304508</v>
      </c>
      <c r="L45" s="55">
        <v>34488</v>
      </c>
      <c r="M45" s="53">
        <v>5782</v>
      </c>
    </row>
    <row r="46" spans="1:13" ht="27" customHeight="1">
      <c r="A46" s="21"/>
      <c r="B46" s="10"/>
      <c r="C46" s="3" t="s">
        <v>80</v>
      </c>
      <c r="D46" s="58" t="s">
        <v>15</v>
      </c>
      <c r="E46" s="58" t="s">
        <v>15</v>
      </c>
      <c r="F46" s="59" t="s">
        <v>15</v>
      </c>
      <c r="G46" s="60" t="s">
        <v>15</v>
      </c>
      <c r="H46" s="50">
        <v>1290000</v>
      </c>
      <c r="I46" s="50" t="s">
        <v>15</v>
      </c>
      <c r="J46" s="50" t="s">
        <v>15</v>
      </c>
      <c r="K46" s="50" t="s">
        <v>15</v>
      </c>
      <c r="L46" s="50" t="s">
        <v>15</v>
      </c>
      <c r="M46" s="58" t="s">
        <v>15</v>
      </c>
    </row>
    <row r="47" spans="1:13" ht="27" customHeight="1">
      <c r="A47" s="21"/>
      <c r="B47" s="10" t="s">
        <v>62</v>
      </c>
      <c r="C47" s="3" t="s">
        <v>70</v>
      </c>
      <c r="D47" s="53">
        <v>74060</v>
      </c>
      <c r="E47" s="57">
        <v>60093</v>
      </c>
      <c r="F47" s="54">
        <v>174695</v>
      </c>
      <c r="G47" s="55">
        <v>124877</v>
      </c>
      <c r="H47" s="56">
        <v>97270</v>
      </c>
      <c r="I47" s="56">
        <v>62310</v>
      </c>
      <c r="J47" s="56">
        <v>37360</v>
      </c>
      <c r="K47" s="56">
        <v>14600</v>
      </c>
      <c r="L47" s="56">
        <v>1840</v>
      </c>
      <c r="M47" s="58">
        <v>230</v>
      </c>
    </row>
    <row r="48" spans="1:13" ht="27" customHeight="1">
      <c r="A48" s="21"/>
      <c r="B48" s="10" t="s">
        <v>63</v>
      </c>
      <c r="C48" s="4" t="s">
        <v>81</v>
      </c>
      <c r="D48" s="51" t="s">
        <v>15</v>
      </c>
      <c r="E48" s="51" t="s">
        <v>15</v>
      </c>
      <c r="F48" s="51">
        <v>95330</v>
      </c>
      <c r="G48" s="55">
        <v>149960</v>
      </c>
      <c r="H48" s="56">
        <v>249980</v>
      </c>
      <c r="I48" s="56">
        <v>181660</v>
      </c>
      <c r="J48" s="56">
        <v>146453</v>
      </c>
      <c r="K48" s="56">
        <v>169120</v>
      </c>
      <c r="L48" s="56">
        <v>150160</v>
      </c>
      <c r="M48" s="53">
        <v>83220</v>
      </c>
    </row>
    <row r="49" spans="1:13" ht="27" customHeight="1">
      <c r="A49" s="21"/>
      <c r="B49" s="10" t="s">
        <v>64</v>
      </c>
      <c r="C49" s="5" t="s">
        <v>82</v>
      </c>
      <c r="D49" s="51" t="s">
        <v>15</v>
      </c>
      <c r="E49" s="51" t="s">
        <v>15</v>
      </c>
      <c r="F49" s="52" t="s">
        <v>15</v>
      </c>
      <c r="G49" s="61" t="s">
        <v>15</v>
      </c>
      <c r="H49" s="62">
        <v>1630000</v>
      </c>
      <c r="I49" s="62">
        <v>580000</v>
      </c>
      <c r="J49" s="62">
        <v>470000</v>
      </c>
      <c r="K49" s="62">
        <v>610000</v>
      </c>
      <c r="L49" s="62">
        <v>740000</v>
      </c>
      <c r="M49" s="51">
        <v>1070000</v>
      </c>
    </row>
    <row r="50" spans="1:13" ht="22.5" customHeight="1">
      <c r="A50" s="21"/>
      <c r="B50" s="10"/>
      <c r="C50" s="3" t="s">
        <v>83</v>
      </c>
      <c r="D50" s="58" t="s">
        <v>15</v>
      </c>
      <c r="E50" s="58" t="s">
        <v>15</v>
      </c>
      <c r="F50" s="59" t="s">
        <v>15</v>
      </c>
      <c r="G50" s="60" t="s">
        <v>15</v>
      </c>
      <c r="H50" s="50">
        <v>1630000</v>
      </c>
      <c r="I50" s="50" t="s">
        <v>15</v>
      </c>
      <c r="J50" s="50" t="s">
        <v>15</v>
      </c>
      <c r="K50" s="50" t="s">
        <v>15</v>
      </c>
      <c r="L50" s="50" t="s">
        <v>15</v>
      </c>
      <c r="M50" s="58" t="s">
        <v>15</v>
      </c>
    </row>
    <row r="51" spans="1:13" ht="23.25" customHeight="1">
      <c r="A51" s="44"/>
      <c r="B51" s="156" t="s">
        <v>65</v>
      </c>
      <c r="C51" s="157"/>
      <c r="D51" s="63">
        <f>D44/D6</f>
        <v>0.03338840441178048</v>
      </c>
      <c r="E51" s="63">
        <f aca="true" t="shared" si="5" ref="E51:M51">E44/E6</f>
        <v>0.032098565685377604</v>
      </c>
      <c r="F51" s="63">
        <f t="shared" si="5"/>
        <v>0.05398416668461774</v>
      </c>
      <c r="G51" s="64">
        <f t="shared" si="5"/>
        <v>0.051510817254649906</v>
      </c>
      <c r="H51" s="65">
        <f t="shared" si="5"/>
        <v>0.17888934691031258</v>
      </c>
      <c r="I51" s="65">
        <f t="shared" si="5"/>
        <v>0.06941930572640567</v>
      </c>
      <c r="J51" s="65">
        <f t="shared" si="5"/>
        <v>0.05914585605044808</v>
      </c>
      <c r="K51" s="65">
        <f t="shared" si="5"/>
        <v>0.0590947148653157</v>
      </c>
      <c r="L51" s="65">
        <f t="shared" si="5"/>
        <v>0.049360042621204046</v>
      </c>
      <c r="M51" s="63">
        <f t="shared" si="5"/>
        <v>0.061367496029645315</v>
      </c>
    </row>
    <row r="52" spans="1:13" ht="22.5" customHeight="1">
      <c r="A52" s="21"/>
      <c r="B52" s="160" t="s">
        <v>84</v>
      </c>
      <c r="C52" s="161"/>
      <c r="D52" s="58" t="s">
        <v>15</v>
      </c>
      <c r="E52" s="58" t="s">
        <v>15</v>
      </c>
      <c r="F52" s="59" t="s">
        <v>15</v>
      </c>
      <c r="G52" s="140" t="s">
        <v>15</v>
      </c>
      <c r="H52" s="66">
        <v>0.1001</v>
      </c>
      <c r="I52" s="66">
        <v>0.0374</v>
      </c>
      <c r="J52" s="66">
        <f>J51</f>
        <v>0.05914585605044808</v>
      </c>
      <c r="K52" s="66">
        <v>0.0591</v>
      </c>
      <c r="L52" s="66">
        <v>0.0494</v>
      </c>
      <c r="M52" s="67">
        <v>0.0614</v>
      </c>
    </row>
    <row r="53" spans="1:13" ht="15.75" customHeight="1">
      <c r="A53" s="142" t="s">
        <v>86</v>
      </c>
      <c r="B53" s="143"/>
      <c r="C53" s="144"/>
      <c r="D53" s="68"/>
      <c r="E53" s="69"/>
      <c r="F53" s="70"/>
      <c r="G53" s="71"/>
      <c r="H53" s="72"/>
      <c r="I53" s="72"/>
      <c r="J53" s="72"/>
      <c r="K53" s="72"/>
      <c r="L53" s="72"/>
      <c r="M53" s="68"/>
    </row>
    <row r="54" spans="1:13" ht="23.25" customHeight="1">
      <c r="A54" s="36" t="s">
        <v>66</v>
      </c>
      <c r="B54" s="37" t="s">
        <v>74</v>
      </c>
      <c r="C54" s="37"/>
      <c r="D54" s="53">
        <f>SUM(D55:D60)</f>
        <v>1221438</v>
      </c>
      <c r="E54" s="53">
        <f>SUM(E55:E60)</f>
        <v>2992278</v>
      </c>
      <c r="F54" s="54">
        <f aca="true" t="shared" si="6" ref="F54:L54">SUM(F55,F57,F59,F60)</f>
        <v>5143823</v>
      </c>
      <c r="G54" s="55">
        <f t="shared" si="6"/>
        <v>8038230</v>
      </c>
      <c r="H54" s="56">
        <f t="shared" si="6"/>
        <v>4683746</v>
      </c>
      <c r="I54" s="56">
        <f t="shared" si="6"/>
        <v>3669262</v>
      </c>
      <c r="J54" s="56">
        <f t="shared" si="6"/>
        <v>2764778</v>
      </c>
      <c r="K54" s="56">
        <f t="shared" si="6"/>
        <v>1850270</v>
      </c>
      <c r="L54" s="56">
        <f t="shared" si="6"/>
        <v>1075782</v>
      </c>
      <c r="M54" s="58" t="s">
        <v>15</v>
      </c>
    </row>
    <row r="55" spans="1:13" ht="23.25" customHeight="1">
      <c r="A55" s="21"/>
      <c r="B55" s="10" t="s">
        <v>61</v>
      </c>
      <c r="C55" s="37" t="s">
        <v>87</v>
      </c>
      <c r="D55" s="58" t="s">
        <v>15</v>
      </c>
      <c r="E55" s="58" t="s">
        <v>15</v>
      </c>
      <c r="F55" s="59">
        <v>2860000</v>
      </c>
      <c r="G55" s="60">
        <v>5100000</v>
      </c>
      <c r="H55" s="50">
        <v>3470000</v>
      </c>
      <c r="I55" s="50">
        <v>2890000</v>
      </c>
      <c r="J55" s="50">
        <v>2420000</v>
      </c>
      <c r="K55" s="50">
        <v>1810000</v>
      </c>
      <c r="L55" s="50">
        <v>1070000</v>
      </c>
      <c r="M55" s="58" t="s">
        <v>15</v>
      </c>
    </row>
    <row r="56" spans="1:13" ht="22.5" customHeight="1">
      <c r="A56" s="21"/>
      <c r="B56" s="10"/>
      <c r="C56" s="3" t="s">
        <v>88</v>
      </c>
      <c r="D56" s="58" t="s">
        <v>15</v>
      </c>
      <c r="E56" s="58" t="s">
        <v>15</v>
      </c>
      <c r="F56" s="59">
        <v>585000</v>
      </c>
      <c r="G56" s="60">
        <v>1630000</v>
      </c>
      <c r="H56" s="50" t="s">
        <v>15</v>
      </c>
      <c r="I56" s="50" t="s">
        <v>15</v>
      </c>
      <c r="J56" s="50" t="s">
        <v>15</v>
      </c>
      <c r="K56" s="50" t="s">
        <v>15</v>
      </c>
      <c r="L56" s="50" t="s">
        <v>15</v>
      </c>
      <c r="M56" s="58" t="s">
        <v>15</v>
      </c>
    </row>
    <row r="57" spans="1:13" ht="23.25" customHeight="1">
      <c r="A57" s="21"/>
      <c r="B57" s="10" t="s">
        <v>62</v>
      </c>
      <c r="C57" s="37" t="s">
        <v>89</v>
      </c>
      <c r="D57" s="53">
        <v>1076833</v>
      </c>
      <c r="E57" s="57">
        <v>2936035</v>
      </c>
      <c r="F57" s="54">
        <v>2283823</v>
      </c>
      <c r="G57" s="55">
        <v>2938230</v>
      </c>
      <c r="H57" s="56">
        <v>1213746</v>
      </c>
      <c r="I57" s="56">
        <v>779262</v>
      </c>
      <c r="J57" s="56">
        <v>344778</v>
      </c>
      <c r="K57" s="56">
        <v>40270</v>
      </c>
      <c r="L57" s="56">
        <v>5782</v>
      </c>
      <c r="M57" s="58" t="s">
        <v>15</v>
      </c>
    </row>
    <row r="58" spans="1:13" ht="22.5" customHeight="1">
      <c r="A58" s="21"/>
      <c r="B58" s="10"/>
      <c r="C58" s="3" t="s">
        <v>91</v>
      </c>
      <c r="D58" s="58" t="s">
        <v>15</v>
      </c>
      <c r="E58" s="58" t="s">
        <v>15</v>
      </c>
      <c r="F58" s="59" t="s">
        <v>77</v>
      </c>
      <c r="G58" s="60">
        <v>1290000</v>
      </c>
      <c r="H58" s="50" t="s">
        <v>15</v>
      </c>
      <c r="I58" s="50" t="s">
        <v>15</v>
      </c>
      <c r="J58" s="50" t="s">
        <v>15</v>
      </c>
      <c r="K58" s="50" t="s">
        <v>15</v>
      </c>
      <c r="L58" s="50" t="s">
        <v>15</v>
      </c>
      <c r="M58" s="58" t="s">
        <v>15</v>
      </c>
    </row>
    <row r="59" spans="1:13" ht="23.25" customHeight="1">
      <c r="A59" s="21"/>
      <c r="B59" s="10" t="s">
        <v>63</v>
      </c>
      <c r="C59" s="37" t="s">
        <v>34</v>
      </c>
      <c r="D59" s="58" t="s">
        <v>15</v>
      </c>
      <c r="E59" s="58" t="s">
        <v>15</v>
      </c>
      <c r="F59" s="59" t="s">
        <v>15</v>
      </c>
      <c r="G59" s="60" t="s">
        <v>15</v>
      </c>
      <c r="H59" s="50" t="s">
        <v>15</v>
      </c>
      <c r="I59" s="50" t="s">
        <v>15</v>
      </c>
      <c r="J59" s="50" t="s">
        <v>15</v>
      </c>
      <c r="K59" s="50" t="s">
        <v>15</v>
      </c>
      <c r="L59" s="50" t="s">
        <v>15</v>
      </c>
      <c r="M59" s="58" t="s">
        <v>15</v>
      </c>
    </row>
    <row r="60" spans="1:13" ht="23.25" customHeight="1">
      <c r="A60" s="21"/>
      <c r="B60" s="10" t="s">
        <v>64</v>
      </c>
      <c r="C60" s="37" t="s">
        <v>35</v>
      </c>
      <c r="D60" s="53">
        <f>SUM(D61:D64)</f>
        <v>144605</v>
      </c>
      <c r="E60" s="53">
        <f>SUM(E61:E64)</f>
        <v>56243</v>
      </c>
      <c r="F60" s="59" t="s">
        <v>15</v>
      </c>
      <c r="G60" s="60" t="s">
        <v>15</v>
      </c>
      <c r="H60" s="50" t="s">
        <v>15</v>
      </c>
      <c r="I60" s="50" t="s">
        <v>15</v>
      </c>
      <c r="J60" s="50" t="s">
        <v>15</v>
      </c>
      <c r="K60" s="50" t="s">
        <v>15</v>
      </c>
      <c r="L60" s="50" t="s">
        <v>15</v>
      </c>
      <c r="M60" s="58" t="s">
        <v>15</v>
      </c>
    </row>
    <row r="61" spans="1:13" s="18" customFormat="1" ht="23.25" customHeight="1">
      <c r="A61" s="15"/>
      <c r="B61" s="16"/>
      <c r="C61" s="38" t="s">
        <v>36</v>
      </c>
      <c r="D61" s="73">
        <v>144605</v>
      </c>
      <c r="E61" s="74">
        <v>56243</v>
      </c>
      <c r="F61" s="74" t="s">
        <v>15</v>
      </c>
      <c r="G61" s="75"/>
      <c r="H61" s="76" t="s">
        <v>15</v>
      </c>
      <c r="I61" s="76" t="s">
        <v>15</v>
      </c>
      <c r="J61" s="76" t="s">
        <v>15</v>
      </c>
      <c r="K61" s="76" t="s">
        <v>15</v>
      </c>
      <c r="L61" s="76" t="s">
        <v>15</v>
      </c>
      <c r="M61" s="74" t="s">
        <v>15</v>
      </c>
    </row>
    <row r="62" spans="1:13" s="18" customFormat="1" ht="23.25" customHeight="1">
      <c r="A62" s="15"/>
      <c r="B62" s="16"/>
      <c r="C62" s="38" t="s">
        <v>37</v>
      </c>
      <c r="D62" s="74" t="s">
        <v>15</v>
      </c>
      <c r="E62" s="74" t="s">
        <v>15</v>
      </c>
      <c r="F62" s="77" t="s">
        <v>15</v>
      </c>
      <c r="G62" s="78" t="s">
        <v>15</v>
      </c>
      <c r="H62" s="76" t="s">
        <v>15</v>
      </c>
      <c r="I62" s="76" t="s">
        <v>15</v>
      </c>
      <c r="J62" s="76" t="s">
        <v>15</v>
      </c>
      <c r="K62" s="76" t="s">
        <v>15</v>
      </c>
      <c r="L62" s="76" t="s">
        <v>15</v>
      </c>
      <c r="M62" s="74" t="s">
        <v>15</v>
      </c>
    </row>
    <row r="63" spans="1:13" s="18" customFormat="1" ht="23.25" customHeight="1">
      <c r="A63" s="15"/>
      <c r="B63" s="16"/>
      <c r="C63" s="38" t="s">
        <v>38</v>
      </c>
      <c r="D63" s="74" t="s">
        <v>15</v>
      </c>
      <c r="E63" s="74" t="s">
        <v>15</v>
      </c>
      <c r="F63" s="77" t="s">
        <v>15</v>
      </c>
      <c r="G63" s="78" t="s">
        <v>15</v>
      </c>
      <c r="H63" s="76" t="s">
        <v>15</v>
      </c>
      <c r="I63" s="76" t="s">
        <v>15</v>
      </c>
      <c r="J63" s="76" t="s">
        <v>15</v>
      </c>
      <c r="K63" s="76" t="s">
        <v>15</v>
      </c>
      <c r="L63" s="76" t="s">
        <v>15</v>
      </c>
      <c r="M63" s="74" t="s">
        <v>15</v>
      </c>
    </row>
    <row r="64" spans="1:13" s="18" customFormat="1" ht="23.25" customHeight="1">
      <c r="A64" s="15"/>
      <c r="B64" s="16"/>
      <c r="C64" s="38" t="s">
        <v>39</v>
      </c>
      <c r="D64" s="74" t="s">
        <v>15</v>
      </c>
      <c r="E64" s="74" t="s">
        <v>15</v>
      </c>
      <c r="F64" s="77" t="s">
        <v>15</v>
      </c>
      <c r="G64" s="78" t="s">
        <v>15</v>
      </c>
      <c r="H64" s="76" t="s">
        <v>15</v>
      </c>
      <c r="I64" s="76" t="s">
        <v>15</v>
      </c>
      <c r="J64" s="76" t="s">
        <v>15</v>
      </c>
      <c r="K64" s="76" t="s">
        <v>15</v>
      </c>
      <c r="L64" s="76" t="s">
        <v>15</v>
      </c>
      <c r="M64" s="74" t="s">
        <v>15</v>
      </c>
    </row>
    <row r="65" spans="1:13" ht="6" customHeight="1">
      <c r="A65" s="21"/>
      <c r="B65" s="22"/>
      <c r="C65" s="46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23.25" customHeight="1">
      <c r="A66" s="30"/>
      <c r="B66" s="158" t="s">
        <v>90</v>
      </c>
      <c r="C66" s="159"/>
      <c r="D66" s="63">
        <v>0.0794</v>
      </c>
      <c r="E66" s="80">
        <v>0.1992</v>
      </c>
      <c r="F66" s="81">
        <f>F54/F6</f>
        <v>0.30109939010056036</v>
      </c>
      <c r="G66" s="64">
        <f aca="true" t="shared" si="7" ref="G66:L66">G54/G6</f>
        <v>0.454791468405967</v>
      </c>
      <c r="H66" s="65">
        <f t="shared" si="7"/>
        <v>0.22634588628836888</v>
      </c>
      <c r="I66" s="65">
        <f t="shared" si="7"/>
        <v>0.20240518967581075</v>
      </c>
      <c r="J66" s="65">
        <f t="shared" si="7"/>
        <v>0.15025784468710815</v>
      </c>
      <c r="K66" s="65">
        <f t="shared" si="7"/>
        <v>0.09956145542988129</v>
      </c>
      <c r="L66" s="65">
        <f t="shared" si="7"/>
        <v>0.05731390516782099</v>
      </c>
      <c r="M66" s="63">
        <v>0</v>
      </c>
    </row>
    <row r="67" spans="1:13" ht="15.75" customHeight="1" hidden="1">
      <c r="A67" s="162" t="s">
        <v>40</v>
      </c>
      <c r="B67" s="163"/>
      <c r="C67" s="164"/>
      <c r="D67" s="82"/>
      <c r="E67" s="83"/>
      <c r="F67" s="82"/>
      <c r="G67" s="84"/>
      <c r="H67" s="85"/>
      <c r="I67" s="85"/>
      <c r="J67" s="85"/>
      <c r="K67" s="85"/>
      <c r="L67" s="85"/>
      <c r="M67" s="82"/>
    </row>
    <row r="68" spans="1:13" ht="23.25" customHeight="1" hidden="1">
      <c r="A68" s="21"/>
      <c r="B68" s="10" t="s">
        <v>41</v>
      </c>
      <c r="C68" s="37" t="s">
        <v>47</v>
      </c>
      <c r="D68" s="53">
        <v>15380729</v>
      </c>
      <c r="E68" s="86"/>
      <c r="F68" s="53">
        <v>15380729</v>
      </c>
      <c r="G68" s="55"/>
      <c r="H68" s="56"/>
      <c r="I68" s="56"/>
      <c r="J68" s="56"/>
      <c r="K68" s="56"/>
      <c r="L68" s="56"/>
      <c r="M68" s="53"/>
    </row>
    <row r="69" spans="1:13" ht="23.25" customHeight="1" hidden="1">
      <c r="A69" s="21"/>
      <c r="B69" s="10" t="s">
        <v>42</v>
      </c>
      <c r="C69" s="37" t="s">
        <v>48</v>
      </c>
      <c r="D69" s="74" t="s">
        <v>15</v>
      </c>
      <c r="E69" s="86"/>
      <c r="F69" s="74" t="s">
        <v>15</v>
      </c>
      <c r="G69" s="55"/>
      <c r="H69" s="56"/>
      <c r="I69" s="56"/>
      <c r="J69" s="76" t="s">
        <v>15</v>
      </c>
      <c r="K69" s="76" t="s">
        <v>15</v>
      </c>
      <c r="L69" s="76" t="s">
        <v>15</v>
      </c>
      <c r="M69" s="74" t="s">
        <v>15</v>
      </c>
    </row>
    <row r="70" spans="1:13" ht="23.25" customHeight="1" hidden="1">
      <c r="A70" s="21"/>
      <c r="B70" s="10" t="s">
        <v>43</v>
      </c>
      <c r="C70" s="37" t="s">
        <v>49</v>
      </c>
      <c r="D70" s="53">
        <v>723890</v>
      </c>
      <c r="E70" s="86"/>
      <c r="F70" s="53">
        <v>723890</v>
      </c>
      <c r="G70" s="55"/>
      <c r="H70" s="76" t="s">
        <v>15</v>
      </c>
      <c r="I70" s="76" t="s">
        <v>15</v>
      </c>
      <c r="J70" s="76" t="s">
        <v>15</v>
      </c>
      <c r="K70" s="76" t="s">
        <v>15</v>
      </c>
      <c r="L70" s="76" t="s">
        <v>15</v>
      </c>
      <c r="M70" s="74" t="s">
        <v>15</v>
      </c>
    </row>
    <row r="71" spans="1:13" ht="23.25" customHeight="1" hidden="1">
      <c r="A71" s="21"/>
      <c r="B71" s="9"/>
      <c r="C71" s="37" t="s">
        <v>50</v>
      </c>
      <c r="D71" s="53">
        <f aca="true" t="shared" si="8" ref="D71:M71">SUM(D68:D70)</f>
        <v>16104619</v>
      </c>
      <c r="E71" s="86"/>
      <c r="F71" s="53">
        <f t="shared" si="8"/>
        <v>16104619</v>
      </c>
      <c r="G71" s="55">
        <f t="shared" si="8"/>
        <v>0</v>
      </c>
      <c r="H71" s="56">
        <f t="shared" si="8"/>
        <v>0</v>
      </c>
      <c r="I71" s="56">
        <f t="shared" si="8"/>
        <v>0</v>
      </c>
      <c r="J71" s="56">
        <f t="shared" si="8"/>
        <v>0</v>
      </c>
      <c r="K71" s="56">
        <f t="shared" si="8"/>
        <v>0</v>
      </c>
      <c r="L71" s="56">
        <f t="shared" si="8"/>
        <v>0</v>
      </c>
      <c r="M71" s="53">
        <f t="shared" si="8"/>
        <v>0</v>
      </c>
    </row>
    <row r="72" spans="1:13" ht="23.25" customHeight="1" hidden="1">
      <c r="A72" s="21"/>
      <c r="B72" s="10" t="s">
        <v>44</v>
      </c>
      <c r="C72" s="37" t="s">
        <v>51</v>
      </c>
      <c r="D72" s="53">
        <v>14744376</v>
      </c>
      <c r="E72" s="86"/>
      <c r="F72" s="53">
        <v>14744376</v>
      </c>
      <c r="G72" s="55"/>
      <c r="H72" s="56"/>
      <c r="I72" s="56"/>
      <c r="J72" s="56"/>
      <c r="K72" s="56"/>
      <c r="L72" s="56"/>
      <c r="M72" s="53"/>
    </row>
    <row r="73" spans="1:13" ht="23.25" customHeight="1" hidden="1">
      <c r="A73" s="21"/>
      <c r="B73" s="10" t="s">
        <v>45</v>
      </c>
      <c r="C73" s="37" t="s">
        <v>52</v>
      </c>
      <c r="D73" s="53">
        <v>439478</v>
      </c>
      <c r="E73" s="86"/>
      <c r="F73" s="53">
        <v>439478</v>
      </c>
      <c r="G73" s="55"/>
      <c r="H73" s="56"/>
      <c r="I73" s="56"/>
      <c r="J73" s="56"/>
      <c r="K73" s="56"/>
      <c r="L73" s="56"/>
      <c r="M73" s="53"/>
    </row>
    <row r="74" spans="1:13" ht="23.25" customHeight="1" hidden="1">
      <c r="A74" s="21"/>
      <c r="B74" s="22"/>
      <c r="C74" s="37" t="s">
        <v>46</v>
      </c>
      <c r="D74" s="53">
        <f aca="true" t="shared" si="9" ref="D74:M74">SUM(D72:D73)</f>
        <v>15183854</v>
      </c>
      <c r="E74" s="86"/>
      <c r="F74" s="53">
        <f t="shared" si="9"/>
        <v>15183854</v>
      </c>
      <c r="G74" s="55">
        <f t="shared" si="9"/>
        <v>0</v>
      </c>
      <c r="H74" s="56">
        <f t="shared" si="9"/>
        <v>0</v>
      </c>
      <c r="I74" s="56">
        <f t="shared" si="9"/>
        <v>0</v>
      </c>
      <c r="J74" s="56">
        <f t="shared" si="9"/>
        <v>0</v>
      </c>
      <c r="K74" s="56">
        <f t="shared" si="9"/>
        <v>0</v>
      </c>
      <c r="L74" s="56">
        <f t="shared" si="9"/>
        <v>0</v>
      </c>
      <c r="M74" s="53">
        <f t="shared" si="9"/>
        <v>0</v>
      </c>
    </row>
    <row r="75" spans="1:13" ht="23.25" customHeight="1" hidden="1">
      <c r="A75" s="21"/>
      <c r="B75" s="22"/>
      <c r="C75" s="37" t="s">
        <v>53</v>
      </c>
      <c r="D75" s="58" t="s">
        <v>54</v>
      </c>
      <c r="E75" s="87"/>
      <c r="F75" s="58" t="s">
        <v>54</v>
      </c>
      <c r="G75" s="55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3">
        <v>0</v>
      </c>
    </row>
    <row r="76" spans="1:13" ht="23.25" customHeight="1" hidden="1">
      <c r="A76" s="30"/>
      <c r="B76" s="29"/>
      <c r="C76" s="29"/>
      <c r="D76" s="88"/>
      <c r="E76" s="88"/>
      <c r="F76" s="88"/>
      <c r="G76" s="88"/>
      <c r="H76" s="88"/>
      <c r="I76" s="88"/>
      <c r="J76" s="88"/>
      <c r="K76" s="88"/>
      <c r="L76" s="88"/>
      <c r="M76" s="89"/>
    </row>
    <row r="77" spans="1:13" ht="22.5" customHeight="1">
      <c r="A77" s="49"/>
      <c r="B77" s="160" t="s">
        <v>85</v>
      </c>
      <c r="C77" s="161"/>
      <c r="D77" s="90" t="s">
        <v>15</v>
      </c>
      <c r="E77" s="90" t="s">
        <v>15</v>
      </c>
      <c r="F77" s="91">
        <v>0.2669</v>
      </c>
      <c r="G77" s="92">
        <v>0.2896</v>
      </c>
      <c r="H77" s="65">
        <v>0.2263</v>
      </c>
      <c r="I77" s="65">
        <v>0.2024</v>
      </c>
      <c r="J77" s="65">
        <v>0.1503</v>
      </c>
      <c r="K77" s="65">
        <v>0.0996</v>
      </c>
      <c r="L77" s="65">
        <v>0.0573</v>
      </c>
      <c r="M77" s="63">
        <v>0</v>
      </c>
    </row>
    <row r="78" ht="17.25" customHeight="1"/>
    <row r="79" ht="17.25" customHeight="1"/>
    <row r="80" ht="17.25" customHeight="1">
      <c r="A80" s="39"/>
    </row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</sheetData>
  <mergeCells count="13">
    <mergeCell ref="B66:C66"/>
    <mergeCell ref="B52:C52"/>
    <mergeCell ref="B77:C77"/>
    <mergeCell ref="A67:C67"/>
    <mergeCell ref="A43:C43"/>
    <mergeCell ref="A53:C53"/>
    <mergeCell ref="A3:M3"/>
    <mergeCell ref="A2:C2"/>
    <mergeCell ref="A4:C5"/>
    <mergeCell ref="D4:D5"/>
    <mergeCell ref="E4:E5"/>
    <mergeCell ref="F4:F5"/>
    <mergeCell ref="B51:C51"/>
  </mergeCells>
  <printOptions horizontalCentered="1"/>
  <pageMargins left="0.31496062992125984" right="0.31496062992125984" top="0.34" bottom="0.47" header="0.11811023622047245" footer="0.22"/>
  <pageSetup blackAndWhite="1" horizontalDpi="600" verticalDpi="600" orientation="landscape" paperSize="9" scale="8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T.Nazarczuk</cp:lastModifiedBy>
  <cp:lastPrinted>2006-05-31T07:37:35Z</cp:lastPrinted>
  <dcterms:created xsi:type="dcterms:W3CDTF">2005-10-01T11:35:51Z</dcterms:created>
  <dcterms:modified xsi:type="dcterms:W3CDTF">2006-06-24T07:48:30Z</dcterms:modified>
  <cp:category/>
  <cp:version/>
  <cp:contentType/>
  <cp:contentStatus/>
</cp:coreProperties>
</file>