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Zał 2 wydatki" sheetId="1" r:id="rId1"/>
  </sheets>
  <definedNames>
    <definedName name="_xlnm.Print_Titles" localSheetId="0">'Zał 2 wydatki'!$9:$9</definedName>
  </definedNames>
  <calcPr fullCalcOnLoad="1"/>
</workbook>
</file>

<file path=xl/sharedStrings.xml><?xml version="1.0" encoding="utf-8"?>
<sst xmlns="http://schemas.openxmlformats.org/spreadsheetml/2006/main" count="183" uniqueCount="176">
  <si>
    <t>w zł</t>
  </si>
  <si>
    <t>Dział</t>
  </si>
  <si>
    <t>Treść</t>
  </si>
  <si>
    <t>z tego zadania:</t>
  </si>
  <si>
    <t>010</t>
  </si>
  <si>
    <t>Rolnictwo i łowiectwo</t>
  </si>
  <si>
    <t>500</t>
  </si>
  <si>
    <t>Handel</t>
  </si>
  <si>
    <t>600</t>
  </si>
  <si>
    <t>Transport i łączność</t>
  </si>
  <si>
    <t>630</t>
  </si>
  <si>
    <t>Turystyka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</si>
  <si>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</si>
  <si>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</si>
  <si>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</si>
  <si>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</si>
  <si>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</si>
  <si>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</si>
  <si>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</si>
  <si>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752</t>
  </si>
  <si>
    <t>Obrona narodowa</t>
  </si>
  <si>
    <t>754</t>
  </si>
  <si>
    <t>Bezpieczeństwo publiczne i ochrona przeciwpożarowa</t>
  </si>
  <si>
    <t>756</t>
  </si>
  <si>
    <t>757</t>
  </si>
  <si>
    <t>Obsługa długu publicznego</t>
  </si>
  <si>
    <t>758</t>
  </si>
  <si>
    <t>Różne rozliczenia</t>
  </si>
  <si>
    <t>801</t>
  </si>
  <si>
    <t>Oświata i wychowanie</t>
  </si>
  <si>
    <t>851</t>
  </si>
  <si>
    <t>Ochrona zdrowia</t>
  </si>
  <si>
    <t>852</t>
  </si>
  <si>
    <t>Pomoc społeczna</t>
  </si>
  <si>
    <t>853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</si>
  <si>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</si>
  <si>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</si>
  <si>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</si>
  <si>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</si>
  <si>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</si>
  <si>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</si>
  <si>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</si>
  <si>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</si>
  <si>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Ogółem wydatki</t>
  </si>
  <si>
    <t>wynagrodzenia</t>
  </si>
  <si>
    <t>pochodne od wynagrodzeń</t>
  </si>
  <si>
    <t>dotacje</t>
  </si>
  <si>
    <t>wydatki na obsługę długu</t>
  </si>
  <si>
    <t>wydatki majątkowe</t>
  </si>
  <si>
    <t>wydatki bieżące</t>
  </si>
  <si>
    <t>pozostałe wydatki</t>
  </si>
  <si>
    <t>Rozdział</t>
  </si>
  <si>
    <t>01030</t>
  </si>
  <si>
    <t>Izby Rolnicze</t>
  </si>
  <si>
    <t>01095</t>
  </si>
  <si>
    <t>Pozostała działalność</t>
  </si>
  <si>
    <t>50095</t>
  </si>
  <si>
    <t xml:space="preserve">Pozostałe zadania w zakresie polityki społecznej </t>
  </si>
  <si>
    <t>92605</t>
  </si>
  <si>
    <t>Zadania w zakresie kultury fizycznej i sportu</t>
  </si>
  <si>
    <t>92109</t>
  </si>
  <si>
    <t>92116</t>
  </si>
  <si>
    <t>92195</t>
  </si>
  <si>
    <t>Domy i ośrodki kultury, świetlice, kluby</t>
  </si>
  <si>
    <t>Biblioteki</t>
  </si>
  <si>
    <t>60016</t>
  </si>
  <si>
    <t>60017</t>
  </si>
  <si>
    <t>Drogi publiczne gminne</t>
  </si>
  <si>
    <t>Drogi wewnętrzne</t>
  </si>
  <si>
    <t>63003</t>
  </si>
  <si>
    <t>63095</t>
  </si>
  <si>
    <t>Pozostała działaność</t>
  </si>
  <si>
    <t>70004</t>
  </si>
  <si>
    <t>70005</t>
  </si>
  <si>
    <t>Różne jednostki obsługi gospodarki mieszkaniowej</t>
  </si>
  <si>
    <t>Gospodarka gruntami i nieruchomościami</t>
  </si>
  <si>
    <t>71004</t>
  </si>
  <si>
    <t>71014</t>
  </si>
  <si>
    <t>71035</t>
  </si>
  <si>
    <t>Plany zagospodarowania przestrzennego</t>
  </si>
  <si>
    <t>Opracowania geodezyjne i kartograficzne</t>
  </si>
  <si>
    <t>Cmentarze</t>
  </si>
  <si>
    <t>75011</t>
  </si>
  <si>
    <t>75022</t>
  </si>
  <si>
    <t>75023</t>
  </si>
  <si>
    <t>75075</t>
  </si>
  <si>
    <t>75095</t>
  </si>
  <si>
    <t>Urzędy wojewódzkie</t>
  </si>
  <si>
    <t>Rady gmin</t>
  </si>
  <si>
    <t>Urzędy gmin</t>
  </si>
  <si>
    <t>Promocja jednostek samorządu terytorialnego</t>
  </si>
  <si>
    <t>75101</t>
  </si>
  <si>
    <t>75212</t>
  </si>
  <si>
    <t>Pozostałe wydatki obronne</t>
  </si>
  <si>
    <t>75412</t>
  </si>
  <si>
    <t>75414</t>
  </si>
  <si>
    <t>Ochotnicze straże pożarne</t>
  </si>
  <si>
    <t>Obrona cywilna</t>
  </si>
  <si>
    <t>75647</t>
  </si>
  <si>
    <t>75702</t>
  </si>
  <si>
    <t>75818</t>
  </si>
  <si>
    <t>Rezerwy ogólne i celowe</t>
  </si>
  <si>
    <t>80101</t>
  </si>
  <si>
    <t>80103</t>
  </si>
  <si>
    <t>80104</t>
  </si>
  <si>
    <t>80110</t>
  </si>
  <si>
    <t>80113</t>
  </si>
  <si>
    <t>80146</t>
  </si>
  <si>
    <t>80195</t>
  </si>
  <si>
    <t>Szkoły podstawowe</t>
  </si>
  <si>
    <t>Oddziały przedszkolne w szkołach podstawowych</t>
  </si>
  <si>
    <t>Przedszkola</t>
  </si>
  <si>
    <t>Gimnazja</t>
  </si>
  <si>
    <t>Dowożenie uczniów do szkół</t>
  </si>
  <si>
    <t>Dokształcanie i doskonalenie nauczycieli</t>
  </si>
  <si>
    <t>85153</t>
  </si>
  <si>
    <t>85154</t>
  </si>
  <si>
    <t>Zwalczanie narkomanii</t>
  </si>
  <si>
    <t>Przeciwdziałanie alkoholizmowi</t>
  </si>
  <si>
    <t>85202</t>
  </si>
  <si>
    <t>85212</t>
  </si>
  <si>
    <t>85213</t>
  </si>
  <si>
    <t>85214</t>
  </si>
  <si>
    <t>85215</t>
  </si>
  <si>
    <t>85219</t>
  </si>
  <si>
    <t>85228</t>
  </si>
  <si>
    <t>85295</t>
  </si>
  <si>
    <t>Domy pomocy społecznej</t>
  </si>
  <si>
    <t>Dodatki mieszkaniowe</t>
  </si>
  <si>
    <t>Ośrodki pomocy społecznej</t>
  </si>
  <si>
    <t>Usuwanie skutków klęsk żywiołowych</t>
  </si>
  <si>
    <t>85333</t>
  </si>
  <si>
    <t>85395</t>
  </si>
  <si>
    <t>85415</t>
  </si>
  <si>
    <t>Pomoc materialna dla uczniów</t>
  </si>
  <si>
    <t>90001</t>
  </si>
  <si>
    <t>90002</t>
  </si>
  <si>
    <t>90003</t>
  </si>
  <si>
    <t>90004</t>
  </si>
  <si>
    <t>90015</t>
  </si>
  <si>
    <t>90095</t>
  </si>
  <si>
    <t>Gospodarka ściekowa i ochrona wód</t>
  </si>
  <si>
    <t>Gospodarka odpadami</t>
  </si>
  <si>
    <t>Oczyszczanie miast i wsi</t>
  </si>
  <si>
    <t>Utrzymanie zieleni w miastach i gminach</t>
  </si>
  <si>
    <t xml:space="preserve">Oświetlenie ulic, placów i dróg </t>
  </si>
  <si>
    <t>92601</t>
  </si>
  <si>
    <t>Obiekty sportowe</t>
  </si>
  <si>
    <t>75704</t>
  </si>
  <si>
    <t>,-</t>
  </si>
  <si>
    <t xml:space="preserve">Świadczenia rodzinne, zaliczka alimentacyjna oraz składki na ubezpieczenia emerytalne i rentowe z ubezpieczenia społecznego </t>
  </si>
  <si>
    <t>Zasiłki i pomoc w naturze oraz składki na ubezpieczenia emerytalne i rentowe</t>
  </si>
  <si>
    <t>Powiatowe urzędy pracy</t>
  </si>
  <si>
    <t>Rozliczenia z tytułu poręczeń i gwarancji udzielonych przez Skarb Państwa lub jednostekę samorządu terytorialnego</t>
  </si>
  <si>
    <t>Plan wydatków budżetu gminy Głuszyca na 2009 r.</t>
  </si>
  <si>
    <t>Plan na 
2009 r.</t>
  </si>
  <si>
    <t>60078</t>
  </si>
  <si>
    <t>80123</t>
  </si>
  <si>
    <t>Licea profilowane</t>
  </si>
  <si>
    <t>80130</t>
  </si>
  <si>
    <t>Szkoły zawodowe</t>
  </si>
  <si>
    <t>Zadania w zakresie upowszechniania turystyki</t>
  </si>
  <si>
    <t>zadania zlecone</t>
  </si>
  <si>
    <t>75404</t>
  </si>
  <si>
    <t>Komendy Wojewódzkie Policji</t>
  </si>
  <si>
    <t>do Uchwały Budżetowej na 2009 r.</t>
  </si>
  <si>
    <t>Wykonanie 
2008 r.</t>
  </si>
  <si>
    <t xml:space="preserve">Załącznik Nr 3 </t>
  </si>
  <si>
    <t>Urzędy naczelnych organów władzy państwowej, 
kontroli i ochrony prawa oraz sądownictwa</t>
  </si>
  <si>
    <t xml:space="preserve">Urzędy naczelnych organów władzy państwowej, 
kontroli i ochrony prawa </t>
  </si>
  <si>
    <t>Dochody od osób prawnych, od osób fizycznych i od innych jednostek nieposiadających osobowości prawnej oraz wydatki związane z ich poborem</t>
  </si>
  <si>
    <t>Pobór podatków, opłat i nieopodatkowych należności budżetowych</t>
  </si>
  <si>
    <t>Obsługa papierów wartościowych, kredytów i pożyczek jednostek samorządu terytorialnego</t>
  </si>
  <si>
    <t>Składki na ubezpieczenia zdrowotne opłacane za osoby pobierające niektóre świadczenia z pomocy społecznej , niektóre świadczenia rodzinne oraz za osoby uczestniczące w zajęciach w centrum integracji społecznej</t>
  </si>
  <si>
    <t>Usługi opiekuńcze i specjalistyczne usługi opiekuńcze</t>
  </si>
  <si>
    <t>% 5:4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</si>
</sst>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8">
    <font>
      <sz val="10"/>
      <name val="Arial"/>
      <family val="0"/>
    </font>
    <font>
      <sz val="9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0"/>
    </font>
    <font>
      <sz val="7"/>
      <name val="Tahoma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3" fontId="5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 wrapText="1"/>
    </xf>
    <xf numFmtId="3" fontId="5" fillId="0" borderId="4" xfId="0" applyNumberFormat="1" applyFont="1" applyBorder="1" applyAlignment="1" quotePrefix="1">
      <alignment horizontal="right" vertical="center"/>
    </xf>
    <xf numFmtId="49" fontId="4" fillId="0" borderId="4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 quotePrefix="1">
      <alignment horizontal="right" vertical="center"/>
    </xf>
    <xf numFmtId="49" fontId="5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/>
    </xf>
    <xf numFmtId="3" fontId="5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1" xfId="0" applyNumberFormat="1" applyFont="1" applyBorder="1" applyAlignment="1" quotePrefix="1">
      <alignment horizontal="right" vertical="center"/>
    </xf>
    <xf numFmtId="164" fontId="4" fillId="0" borderId="12" xfId="0" applyNumberFormat="1" applyFont="1" applyBorder="1" applyAlignment="1" quotePrefix="1">
      <alignment horizontal="right" vertical="center"/>
    </xf>
    <xf numFmtId="3" fontId="5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 quotePrefix="1">
      <alignment horizontal="right" vertical="center"/>
    </xf>
    <xf numFmtId="3" fontId="4" fillId="0" borderId="12" xfId="0" applyNumberFormat="1" applyFont="1" applyBorder="1" applyAlignment="1" quotePrefix="1">
      <alignment horizontal="right" vertical="center"/>
    </xf>
    <xf numFmtId="164" fontId="5" fillId="0" borderId="12" xfId="0" applyNumberFormat="1" applyFont="1" applyBorder="1" applyAlignment="1" quotePrefix="1">
      <alignment horizontal="right" vertical="center"/>
    </xf>
    <xf numFmtId="3" fontId="5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5" fillId="0" borderId="15" xfId="0" applyNumberFormat="1" applyFont="1" applyBorder="1" applyAlignment="1" quotePrefix="1">
      <alignment horizontal="right" vertical="center"/>
    </xf>
    <xf numFmtId="164" fontId="4" fillId="0" borderId="16" xfId="0" applyNumberFormat="1" applyFont="1" applyBorder="1" applyAlignment="1" quotePrefix="1">
      <alignment horizontal="right" vertical="center"/>
    </xf>
    <xf numFmtId="164" fontId="5" fillId="0" borderId="16" xfId="0" applyNumberFormat="1" applyFont="1" applyBorder="1" applyAlignment="1" quotePrefix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 quotePrefix="1">
      <alignment horizontal="right" vertical="center"/>
    </xf>
    <xf numFmtId="164" fontId="5" fillId="0" borderId="18" xfId="0" applyNumberFormat="1" applyFont="1" applyBorder="1" applyAlignment="1" quotePrefix="1">
      <alignment horizontal="right" vertical="center"/>
    </xf>
    <xf numFmtId="164" fontId="5" fillId="0" borderId="19" xfId="0" applyNumberFormat="1" applyFont="1" applyBorder="1" applyAlignment="1" quotePrefix="1">
      <alignment horizontal="right" vertical="center"/>
    </xf>
    <xf numFmtId="164" fontId="4" fillId="0" borderId="20" xfId="0" applyNumberFormat="1" applyFont="1" applyBorder="1" applyAlignment="1" quotePrefix="1">
      <alignment horizontal="right" vertical="center"/>
    </xf>
    <xf numFmtId="3" fontId="5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 quotePrefix="1">
      <alignment horizontal="right" vertical="center"/>
    </xf>
    <xf numFmtId="3" fontId="4" fillId="0" borderId="20" xfId="0" applyNumberFormat="1" applyFont="1" applyBorder="1" applyAlignment="1" quotePrefix="1">
      <alignment horizontal="right" vertical="center"/>
    </xf>
    <xf numFmtId="164" fontId="5" fillId="0" borderId="20" xfId="0" applyNumberFormat="1" applyFont="1" applyBorder="1" applyAlignment="1" quotePrefix="1">
      <alignment horizontal="right" vertical="center"/>
    </xf>
    <xf numFmtId="0" fontId="4" fillId="0" borderId="21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" xfId="0" applyFont="1" applyBorder="1" applyAlignment="1" quotePrefix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showGridLines="0" tabSelected="1" zoomScale="92" zoomScaleNormal="92" workbookViewId="0" topLeftCell="A1">
      <selection activeCell="N1" sqref="N1"/>
    </sheetView>
  </sheetViews>
  <sheetFormatPr defaultColWidth="9.140625" defaultRowHeight="12.75"/>
  <cols>
    <col min="1" max="1" width="5.00390625" style="0" customWidth="1"/>
    <col min="2" max="2" width="6.8515625" style="0" customWidth="1"/>
    <col min="3" max="3" width="28.28125" style="0" customWidth="1"/>
    <col min="4" max="5" width="10.00390625" style="0" bestFit="1" customWidth="1"/>
    <col min="6" max="6" width="9.8515625" style="0" customWidth="1"/>
    <col min="7" max="7" width="11.140625" style="0" customWidth="1"/>
    <col min="8" max="8" width="11.00390625" style="0" customWidth="1"/>
    <col min="9" max="9" width="8.28125" style="0" customWidth="1"/>
    <col min="10" max="10" width="10.00390625" style="0" bestFit="1" customWidth="1"/>
    <col min="11" max="11" width="9.8515625" style="0" customWidth="1"/>
    <col min="12" max="12" width="13.00390625" style="0" customWidth="1"/>
    <col min="13" max="13" width="9.28125" style="0" bestFit="1" customWidth="1"/>
    <col min="14" max="14" width="5.8515625" style="0" bestFit="1" customWidth="1"/>
  </cols>
  <sheetData>
    <row r="1" spans="12:14" ht="12.75">
      <c r="L1" s="56"/>
      <c r="N1" s="56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2" t="s">
        <v>167</v>
      </c>
      <c r="M2" s="62"/>
      <c r="N2" s="62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2" t="s">
        <v>165</v>
      </c>
      <c r="M3" s="62"/>
      <c r="N3" s="62"/>
    </row>
    <row r="4" spans="1:14" ht="11.25" customHeight="1">
      <c r="A4" s="1"/>
      <c r="B4" s="1"/>
      <c r="C4" s="65"/>
      <c r="D4" s="65"/>
      <c r="E4" s="65"/>
      <c r="F4" s="65"/>
      <c r="G4" s="65"/>
      <c r="H4" s="65"/>
      <c r="I4" s="65"/>
      <c r="J4" s="65"/>
      <c r="K4" s="65"/>
      <c r="L4" s="65"/>
      <c r="M4" s="5"/>
      <c r="N4" s="5"/>
    </row>
    <row r="5" spans="1:14" ht="14.25">
      <c r="A5" s="65" t="s">
        <v>154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5"/>
      <c r="N5" s="5"/>
    </row>
    <row r="6" spans="1:14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 t="s">
        <v>0</v>
      </c>
      <c r="M6" s="2"/>
      <c r="N6" s="2"/>
    </row>
    <row r="7" spans="1:14" ht="21.75" customHeight="1">
      <c r="A7" s="66" t="s">
        <v>1</v>
      </c>
      <c r="B7" s="57" t="s">
        <v>51</v>
      </c>
      <c r="C7" s="66" t="s">
        <v>2</v>
      </c>
      <c r="D7" s="68" t="s">
        <v>166</v>
      </c>
      <c r="E7" s="68" t="s">
        <v>155</v>
      </c>
      <c r="F7" s="74" t="s">
        <v>49</v>
      </c>
      <c r="G7" s="70" t="s">
        <v>3</v>
      </c>
      <c r="H7" s="71"/>
      <c r="I7" s="71"/>
      <c r="J7" s="71"/>
      <c r="K7" s="71"/>
      <c r="L7" s="72" t="s">
        <v>48</v>
      </c>
      <c r="M7" s="32"/>
      <c r="N7" s="63" t="s">
        <v>175</v>
      </c>
    </row>
    <row r="8" spans="1:14" ht="40.5" customHeight="1" thickBot="1">
      <c r="A8" s="67"/>
      <c r="B8" s="58"/>
      <c r="C8" s="67"/>
      <c r="D8" s="69"/>
      <c r="E8" s="69"/>
      <c r="F8" s="75"/>
      <c r="G8" s="4" t="s">
        <v>44</v>
      </c>
      <c r="H8" s="6" t="s">
        <v>45</v>
      </c>
      <c r="I8" s="4" t="s">
        <v>46</v>
      </c>
      <c r="J8" s="6" t="s">
        <v>50</v>
      </c>
      <c r="K8" s="6" t="s">
        <v>47</v>
      </c>
      <c r="L8" s="73"/>
      <c r="M8" s="33" t="s">
        <v>162</v>
      </c>
      <c r="N8" s="64"/>
    </row>
    <row r="9" spans="1:14" ht="12.75" customHeight="1" thickBot="1" thickTop="1">
      <c r="A9" s="29">
        <v>1</v>
      </c>
      <c r="B9" s="29">
        <v>2</v>
      </c>
      <c r="C9" s="29">
        <v>3</v>
      </c>
      <c r="D9" s="29">
        <v>4</v>
      </c>
      <c r="E9" s="30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41">
        <v>12</v>
      </c>
      <c r="M9" s="29">
        <v>13</v>
      </c>
      <c r="N9" s="42">
        <v>14</v>
      </c>
    </row>
    <row r="10" spans="1:14" ht="22.5" customHeight="1" thickTop="1">
      <c r="A10" s="25" t="s">
        <v>4</v>
      </c>
      <c r="B10" s="26"/>
      <c r="C10" s="27" t="s">
        <v>5</v>
      </c>
      <c r="D10" s="28">
        <f>SUM(D11:D12)</f>
        <v>14665</v>
      </c>
      <c r="E10" s="28">
        <f>SUM(E11:E12)</f>
        <v>9110</v>
      </c>
      <c r="F10" s="28">
        <f>SUM(G10:K10)</f>
        <v>9110</v>
      </c>
      <c r="G10" s="28"/>
      <c r="H10" s="28"/>
      <c r="I10" s="28"/>
      <c r="J10" s="28">
        <f>J11+J12</f>
        <v>9110</v>
      </c>
      <c r="K10" s="28"/>
      <c r="L10" s="34"/>
      <c r="M10" s="49"/>
      <c r="N10" s="43">
        <f>E10/D10*100</f>
        <v>62.12069553358336</v>
      </c>
    </row>
    <row r="11" spans="1:14" ht="18" customHeight="1">
      <c r="A11" s="24"/>
      <c r="B11" s="16" t="s">
        <v>52</v>
      </c>
      <c r="C11" s="17" t="s">
        <v>53</v>
      </c>
      <c r="D11" s="18">
        <v>1580</v>
      </c>
      <c r="E11" s="18">
        <v>860</v>
      </c>
      <c r="F11" s="18">
        <v>860</v>
      </c>
      <c r="G11" s="18"/>
      <c r="H11" s="18"/>
      <c r="I11" s="18"/>
      <c r="J11" s="18">
        <v>860</v>
      </c>
      <c r="K11" s="18"/>
      <c r="L11" s="35"/>
      <c r="M11" s="50"/>
      <c r="N11" s="44"/>
    </row>
    <row r="12" spans="1:14" ht="18" customHeight="1">
      <c r="A12" s="24"/>
      <c r="B12" s="16" t="s">
        <v>54</v>
      </c>
      <c r="C12" s="17" t="s">
        <v>55</v>
      </c>
      <c r="D12" s="18">
        <v>13085</v>
      </c>
      <c r="E12" s="18">
        <v>8250</v>
      </c>
      <c r="F12" s="18">
        <f>SUM(G12:K12)</f>
        <v>8250</v>
      </c>
      <c r="G12" s="18"/>
      <c r="H12" s="18"/>
      <c r="I12" s="18"/>
      <c r="J12" s="18">
        <v>8250</v>
      </c>
      <c r="K12" s="18"/>
      <c r="L12" s="35"/>
      <c r="M12" s="50"/>
      <c r="N12" s="44"/>
    </row>
    <row r="13" spans="1:14" s="7" customFormat="1" ht="21" customHeight="1">
      <c r="A13" s="23" t="s">
        <v>6</v>
      </c>
      <c r="B13" s="13"/>
      <c r="C13" s="14" t="s">
        <v>7</v>
      </c>
      <c r="D13" s="15">
        <f>D14</f>
        <v>19000</v>
      </c>
      <c r="E13" s="15">
        <f>F13+L13</f>
        <v>14350</v>
      </c>
      <c r="F13" s="15">
        <f aca="true" t="shared" si="0" ref="F13:F86">SUM(G13:K13)</f>
        <v>14350</v>
      </c>
      <c r="G13" s="15">
        <f>G14</f>
        <v>5750</v>
      </c>
      <c r="H13" s="15">
        <f>H14</f>
        <v>0</v>
      </c>
      <c r="I13" s="15"/>
      <c r="J13" s="15">
        <f>J14</f>
        <v>8600</v>
      </c>
      <c r="K13" s="15"/>
      <c r="L13" s="36">
        <f>L14</f>
        <v>0</v>
      </c>
      <c r="M13" s="51"/>
      <c r="N13" s="45">
        <f aca="true" t="shared" si="1" ref="N13:N92">E13/D13*100</f>
        <v>75.52631578947368</v>
      </c>
    </row>
    <row r="14" spans="1:14" s="7" customFormat="1" ht="18" customHeight="1">
      <c r="A14" s="23"/>
      <c r="B14" s="16" t="s">
        <v>56</v>
      </c>
      <c r="C14" s="17" t="s">
        <v>55</v>
      </c>
      <c r="D14" s="18">
        <v>19000</v>
      </c>
      <c r="E14" s="18">
        <f>F14+L14</f>
        <v>14350</v>
      </c>
      <c r="F14" s="18">
        <f>G14+H14+I14+J14+K14</f>
        <v>14350</v>
      </c>
      <c r="G14" s="18">
        <v>5750</v>
      </c>
      <c r="H14" s="18">
        <v>0</v>
      </c>
      <c r="I14" s="18"/>
      <c r="J14" s="18">
        <v>8600</v>
      </c>
      <c r="K14" s="18"/>
      <c r="L14" s="35">
        <v>0</v>
      </c>
      <c r="M14" s="50"/>
      <c r="N14" s="45"/>
    </row>
    <row r="15" spans="1:14" s="7" customFormat="1" ht="19.5" customHeight="1">
      <c r="A15" s="23" t="s">
        <v>8</v>
      </c>
      <c r="B15" s="13"/>
      <c r="C15" s="14" t="s">
        <v>9</v>
      </c>
      <c r="D15" s="15">
        <f>D16+D17+D18</f>
        <v>898377</v>
      </c>
      <c r="E15" s="15">
        <f>E16+E17+E18</f>
        <v>371279</v>
      </c>
      <c r="F15" s="15">
        <f>F16+F17+F18</f>
        <v>60000</v>
      </c>
      <c r="G15" s="15"/>
      <c r="H15" s="15"/>
      <c r="I15" s="15"/>
      <c r="J15" s="15">
        <f>J16</f>
        <v>60000</v>
      </c>
      <c r="K15" s="15"/>
      <c r="L15" s="37">
        <f>L16+L17</f>
        <v>311279</v>
      </c>
      <c r="M15" s="52"/>
      <c r="N15" s="45">
        <f t="shared" si="1"/>
        <v>41.32774993126493</v>
      </c>
    </row>
    <row r="16" spans="1:14" s="8" customFormat="1" ht="18" customHeight="1">
      <c r="A16" s="24"/>
      <c r="B16" s="16" t="s">
        <v>65</v>
      </c>
      <c r="C16" s="17" t="s">
        <v>67</v>
      </c>
      <c r="D16" s="18">
        <v>231527</v>
      </c>
      <c r="E16" s="18">
        <f>F16+L16</f>
        <v>361279</v>
      </c>
      <c r="F16" s="18">
        <v>60000</v>
      </c>
      <c r="G16" s="18"/>
      <c r="H16" s="18"/>
      <c r="I16" s="18"/>
      <c r="J16" s="18">
        <v>60000</v>
      </c>
      <c r="K16" s="18"/>
      <c r="L16" s="38">
        <v>301279</v>
      </c>
      <c r="M16" s="53"/>
      <c r="N16" s="44"/>
    </row>
    <row r="17" spans="1:14" s="8" customFormat="1" ht="18" customHeight="1">
      <c r="A17" s="24"/>
      <c r="B17" s="16" t="s">
        <v>66</v>
      </c>
      <c r="C17" s="17" t="s">
        <v>68</v>
      </c>
      <c r="D17" s="18">
        <v>26850</v>
      </c>
      <c r="E17" s="18">
        <v>10000</v>
      </c>
      <c r="F17" s="18">
        <f t="shared" si="0"/>
        <v>0</v>
      </c>
      <c r="G17" s="18"/>
      <c r="H17" s="18"/>
      <c r="I17" s="18"/>
      <c r="J17" s="18"/>
      <c r="K17" s="18"/>
      <c r="L17" s="38">
        <v>10000</v>
      </c>
      <c r="M17" s="53"/>
      <c r="N17" s="44"/>
    </row>
    <row r="18" spans="1:14" s="8" customFormat="1" ht="18" customHeight="1">
      <c r="A18" s="24"/>
      <c r="B18" s="16" t="s">
        <v>156</v>
      </c>
      <c r="C18" s="17" t="s">
        <v>130</v>
      </c>
      <c r="D18" s="18">
        <v>640000</v>
      </c>
      <c r="E18" s="18"/>
      <c r="F18" s="18"/>
      <c r="G18" s="18"/>
      <c r="H18" s="18"/>
      <c r="I18" s="18"/>
      <c r="J18" s="18"/>
      <c r="K18" s="18"/>
      <c r="L18" s="38"/>
      <c r="M18" s="53"/>
      <c r="N18" s="44"/>
    </row>
    <row r="19" spans="1:14" s="7" customFormat="1" ht="22.5" customHeight="1">
      <c r="A19" s="23" t="s">
        <v>10</v>
      </c>
      <c r="B19" s="13"/>
      <c r="C19" s="14" t="s">
        <v>11</v>
      </c>
      <c r="D19" s="15">
        <f>D20+D21</f>
        <v>309000</v>
      </c>
      <c r="E19" s="15">
        <f>E20+E21</f>
        <v>141000</v>
      </c>
      <c r="F19" s="15">
        <f>F20+F21</f>
        <v>61000</v>
      </c>
      <c r="G19" s="15"/>
      <c r="H19" s="15"/>
      <c r="I19" s="15">
        <f>I20+I21</f>
        <v>30000</v>
      </c>
      <c r="J19" s="15">
        <f>J20+J21</f>
        <v>31000</v>
      </c>
      <c r="K19" s="15"/>
      <c r="L19" s="36">
        <f>L20+L21</f>
        <v>80000</v>
      </c>
      <c r="M19" s="51"/>
      <c r="N19" s="45">
        <f t="shared" si="1"/>
        <v>45.63106796116505</v>
      </c>
    </row>
    <row r="20" spans="1:14" ht="26.25" customHeight="1">
      <c r="A20" s="24"/>
      <c r="B20" s="16" t="s">
        <v>69</v>
      </c>
      <c r="C20" s="21" t="s">
        <v>161</v>
      </c>
      <c r="D20" s="18">
        <v>1000</v>
      </c>
      <c r="E20" s="18">
        <v>61000</v>
      </c>
      <c r="F20" s="18">
        <v>1000</v>
      </c>
      <c r="G20" s="18"/>
      <c r="H20" s="18"/>
      <c r="I20" s="18"/>
      <c r="J20" s="18">
        <v>1000</v>
      </c>
      <c r="K20" s="18"/>
      <c r="L20" s="35">
        <v>60000</v>
      </c>
      <c r="M20" s="50"/>
      <c r="N20" s="44"/>
    </row>
    <row r="21" spans="1:14" ht="18" customHeight="1">
      <c r="A21" s="24"/>
      <c r="B21" s="16" t="s">
        <v>70</v>
      </c>
      <c r="C21" s="17" t="s">
        <v>71</v>
      </c>
      <c r="D21" s="18">
        <v>308000</v>
      </c>
      <c r="E21" s="18">
        <f aca="true" t="shared" si="2" ref="E21:E36">F21+L21</f>
        <v>80000</v>
      </c>
      <c r="F21" s="18">
        <f t="shared" si="0"/>
        <v>60000</v>
      </c>
      <c r="G21" s="18"/>
      <c r="H21" s="18"/>
      <c r="I21" s="18">
        <v>30000</v>
      </c>
      <c r="J21" s="18">
        <v>30000</v>
      </c>
      <c r="K21" s="18"/>
      <c r="L21" s="38">
        <v>20000</v>
      </c>
      <c r="M21" s="53"/>
      <c r="N21" s="44"/>
    </row>
    <row r="22" spans="1:14" s="7" customFormat="1" ht="21" customHeight="1">
      <c r="A22" s="23" t="s">
        <v>12</v>
      </c>
      <c r="B22" s="13"/>
      <c r="C22" s="14" t="s">
        <v>13</v>
      </c>
      <c r="D22" s="15">
        <f>D23+D24</f>
        <v>2132176</v>
      </c>
      <c r="E22" s="15">
        <f t="shared" si="2"/>
        <v>2543400</v>
      </c>
      <c r="F22" s="15">
        <f>SUM(G22:K22)</f>
        <v>2543400</v>
      </c>
      <c r="G22" s="15"/>
      <c r="H22" s="15"/>
      <c r="I22" s="15"/>
      <c r="J22" s="15">
        <f>J23+J24</f>
        <v>2543400</v>
      </c>
      <c r="K22" s="15"/>
      <c r="L22" s="39"/>
      <c r="M22" s="54"/>
      <c r="N22" s="45">
        <f t="shared" si="1"/>
        <v>119.28658797397588</v>
      </c>
    </row>
    <row r="23" spans="1:14" ht="30.75" customHeight="1">
      <c r="A23" s="24"/>
      <c r="B23" s="16" t="s">
        <v>72</v>
      </c>
      <c r="C23" s="21" t="s">
        <v>74</v>
      </c>
      <c r="D23" s="18">
        <v>2003368</v>
      </c>
      <c r="E23" s="18">
        <f t="shared" si="2"/>
        <v>2413400</v>
      </c>
      <c r="F23" s="18">
        <f t="shared" si="0"/>
        <v>2413400</v>
      </c>
      <c r="G23" s="18"/>
      <c r="H23" s="18"/>
      <c r="I23" s="18"/>
      <c r="J23" s="18">
        <v>2413400</v>
      </c>
      <c r="K23" s="18"/>
      <c r="L23" s="35"/>
      <c r="M23" s="50"/>
      <c r="N23" s="44"/>
    </row>
    <row r="24" spans="1:14" ht="18" customHeight="1">
      <c r="A24" s="24"/>
      <c r="B24" s="16" t="s">
        <v>73</v>
      </c>
      <c r="C24" s="17" t="s">
        <v>75</v>
      </c>
      <c r="D24" s="18">
        <v>128808</v>
      </c>
      <c r="E24" s="18">
        <f t="shared" si="2"/>
        <v>130000</v>
      </c>
      <c r="F24" s="18">
        <f t="shared" si="0"/>
        <v>130000</v>
      </c>
      <c r="G24" s="18"/>
      <c r="H24" s="18"/>
      <c r="I24" s="18"/>
      <c r="J24" s="18">
        <v>130000</v>
      </c>
      <c r="K24" s="18"/>
      <c r="L24" s="35"/>
      <c r="M24" s="50"/>
      <c r="N24" s="44"/>
    </row>
    <row r="25" spans="1:14" s="7" customFormat="1" ht="21.75" customHeight="1">
      <c r="A25" s="23" t="s">
        <v>14</v>
      </c>
      <c r="B25" s="13"/>
      <c r="C25" s="14" t="s">
        <v>15</v>
      </c>
      <c r="D25" s="15">
        <f>D26+D27+D28</f>
        <v>105000</v>
      </c>
      <c r="E25" s="15">
        <f t="shared" si="2"/>
        <v>243000</v>
      </c>
      <c r="F25" s="15">
        <f t="shared" si="0"/>
        <v>148000</v>
      </c>
      <c r="G25" s="15"/>
      <c r="H25" s="15"/>
      <c r="I25" s="15"/>
      <c r="J25" s="15">
        <f>J26+J27+J28</f>
        <v>148000</v>
      </c>
      <c r="K25" s="15"/>
      <c r="L25" s="39">
        <f>L26+L27+L28</f>
        <v>95000</v>
      </c>
      <c r="M25" s="54">
        <f>M26+M27+M28</f>
        <v>1500</v>
      </c>
      <c r="N25" s="45">
        <f t="shared" si="1"/>
        <v>231.42857142857144</v>
      </c>
    </row>
    <row r="26" spans="1:14" ht="24.75" customHeight="1">
      <c r="A26" s="24"/>
      <c r="B26" s="16" t="s">
        <v>76</v>
      </c>
      <c r="C26" s="21" t="s">
        <v>79</v>
      </c>
      <c r="D26" s="18">
        <v>19000</v>
      </c>
      <c r="E26" s="18">
        <f t="shared" si="2"/>
        <v>65000</v>
      </c>
      <c r="F26" s="18">
        <v>40000</v>
      </c>
      <c r="G26" s="18"/>
      <c r="H26" s="18"/>
      <c r="I26" s="18"/>
      <c r="J26" s="18">
        <v>40000</v>
      </c>
      <c r="K26" s="18"/>
      <c r="L26" s="35">
        <v>25000</v>
      </c>
      <c r="M26" s="50"/>
      <c r="N26" s="44"/>
    </row>
    <row r="27" spans="1:14" ht="27.75" customHeight="1">
      <c r="A27" s="24"/>
      <c r="B27" s="16" t="s">
        <v>77</v>
      </c>
      <c r="C27" s="21" t="s">
        <v>80</v>
      </c>
      <c r="D27" s="18">
        <v>25000</v>
      </c>
      <c r="E27" s="18">
        <f t="shared" si="2"/>
        <v>45000</v>
      </c>
      <c r="F27" s="18">
        <f t="shared" si="0"/>
        <v>45000</v>
      </c>
      <c r="G27" s="18"/>
      <c r="H27" s="18"/>
      <c r="I27" s="18"/>
      <c r="J27" s="18">
        <v>45000</v>
      </c>
      <c r="K27" s="18"/>
      <c r="L27" s="35"/>
      <c r="M27" s="50"/>
      <c r="N27" s="44"/>
    </row>
    <row r="28" spans="1:14" ht="18" customHeight="1">
      <c r="A28" s="24"/>
      <c r="B28" s="16" t="s">
        <v>78</v>
      </c>
      <c r="C28" s="17" t="s">
        <v>81</v>
      </c>
      <c r="D28" s="18">
        <v>61000</v>
      </c>
      <c r="E28" s="18">
        <f t="shared" si="2"/>
        <v>133000</v>
      </c>
      <c r="F28" s="18">
        <f>SUM(G28:K28)</f>
        <v>63000</v>
      </c>
      <c r="G28" s="18"/>
      <c r="H28" s="18"/>
      <c r="I28" s="18"/>
      <c r="J28" s="18">
        <v>63000</v>
      </c>
      <c r="K28" s="18"/>
      <c r="L28" s="35">
        <v>70000</v>
      </c>
      <c r="M28" s="50">
        <v>1500</v>
      </c>
      <c r="N28" s="44"/>
    </row>
    <row r="29" spans="1:14" s="7" customFormat="1" ht="21" customHeight="1">
      <c r="A29" s="23" t="s">
        <v>16</v>
      </c>
      <c r="B29" s="13"/>
      <c r="C29" s="14" t="s">
        <v>17</v>
      </c>
      <c r="D29" s="15">
        <f>SUM(D30:D34)</f>
        <v>2757387</v>
      </c>
      <c r="E29" s="15">
        <f t="shared" si="2"/>
        <v>2801059</v>
      </c>
      <c r="F29" s="15">
        <f t="shared" si="0"/>
        <v>2801059</v>
      </c>
      <c r="G29" s="15">
        <f>SUM(G30:G34)</f>
        <v>1761359</v>
      </c>
      <c r="H29" s="15">
        <f>SUM(H30:H34)</f>
        <v>304400</v>
      </c>
      <c r="I29" s="15"/>
      <c r="J29" s="15">
        <f>SUM(J30:J34)</f>
        <v>735300</v>
      </c>
      <c r="K29" s="15">
        <f>SUM(K30:K34)</f>
        <v>0</v>
      </c>
      <c r="L29" s="37">
        <f>SUM(L30:L34)</f>
        <v>0</v>
      </c>
      <c r="M29" s="52">
        <f>SUM(M30:M34)</f>
        <v>88868</v>
      </c>
      <c r="N29" s="45">
        <f t="shared" si="1"/>
        <v>101.58381830334298</v>
      </c>
    </row>
    <row r="30" spans="1:14" ht="18" customHeight="1">
      <c r="A30" s="24"/>
      <c r="B30" s="16" t="s">
        <v>82</v>
      </c>
      <c r="C30" s="17" t="s">
        <v>87</v>
      </c>
      <c r="D30" s="18">
        <v>212121</v>
      </c>
      <c r="E30" s="18">
        <f t="shared" si="2"/>
        <v>210959</v>
      </c>
      <c r="F30" s="18">
        <f t="shared" si="0"/>
        <v>210959</v>
      </c>
      <c r="G30" s="18">
        <v>174159</v>
      </c>
      <c r="H30" s="18">
        <v>30000</v>
      </c>
      <c r="I30" s="18"/>
      <c r="J30" s="18">
        <v>6800</v>
      </c>
      <c r="K30" s="18"/>
      <c r="L30" s="35"/>
      <c r="M30" s="50">
        <v>88868</v>
      </c>
      <c r="N30" s="45">
        <f t="shared" si="1"/>
        <v>99.45219945219945</v>
      </c>
    </row>
    <row r="31" spans="1:14" ht="18" customHeight="1">
      <c r="A31" s="24"/>
      <c r="B31" s="16" t="s">
        <v>83</v>
      </c>
      <c r="C31" s="17" t="s">
        <v>88</v>
      </c>
      <c r="D31" s="18">
        <v>59450</v>
      </c>
      <c r="E31" s="18">
        <f t="shared" si="2"/>
        <v>93000</v>
      </c>
      <c r="F31" s="18">
        <f t="shared" si="0"/>
        <v>93000</v>
      </c>
      <c r="G31" s="18"/>
      <c r="H31" s="18"/>
      <c r="I31" s="18"/>
      <c r="J31" s="18">
        <v>93000</v>
      </c>
      <c r="K31" s="18"/>
      <c r="L31" s="35"/>
      <c r="M31" s="50"/>
      <c r="N31" s="45">
        <f t="shared" si="1"/>
        <v>156.4339781328848</v>
      </c>
    </row>
    <row r="32" spans="1:14" ht="18" customHeight="1">
      <c r="A32" s="24"/>
      <c r="B32" s="16" t="s">
        <v>84</v>
      </c>
      <c r="C32" s="17" t="s">
        <v>89</v>
      </c>
      <c r="D32" s="18">
        <v>2250236</v>
      </c>
      <c r="E32" s="18">
        <f t="shared" si="2"/>
        <v>2257200</v>
      </c>
      <c r="F32" s="18">
        <f t="shared" si="0"/>
        <v>2257200</v>
      </c>
      <c r="G32" s="18">
        <v>1567200</v>
      </c>
      <c r="H32" s="18">
        <v>274400</v>
      </c>
      <c r="I32" s="18"/>
      <c r="J32" s="18">
        <v>415600</v>
      </c>
      <c r="K32" s="18"/>
      <c r="L32" s="38">
        <v>0</v>
      </c>
      <c r="M32" s="53"/>
      <c r="N32" s="45">
        <f t="shared" si="1"/>
        <v>100.30947865023936</v>
      </c>
    </row>
    <row r="33" spans="1:14" ht="24" customHeight="1">
      <c r="A33" s="24"/>
      <c r="B33" s="16" t="s">
        <v>85</v>
      </c>
      <c r="C33" s="21" t="s">
        <v>90</v>
      </c>
      <c r="D33" s="18">
        <v>199400</v>
      </c>
      <c r="E33" s="18">
        <f t="shared" si="2"/>
        <v>200500</v>
      </c>
      <c r="F33" s="18">
        <f t="shared" si="0"/>
        <v>200500</v>
      </c>
      <c r="G33" s="18">
        <v>20000</v>
      </c>
      <c r="H33" s="18"/>
      <c r="I33" s="18"/>
      <c r="J33" s="18">
        <v>180500</v>
      </c>
      <c r="K33" s="18"/>
      <c r="L33" s="38">
        <v>0</v>
      </c>
      <c r="M33" s="53"/>
      <c r="N33" s="45">
        <f t="shared" si="1"/>
        <v>100.55165496489468</v>
      </c>
    </row>
    <row r="34" spans="1:14" ht="18" customHeight="1">
      <c r="A34" s="24"/>
      <c r="B34" s="16" t="s">
        <v>86</v>
      </c>
      <c r="C34" s="17" t="s">
        <v>55</v>
      </c>
      <c r="D34" s="18">
        <v>36180</v>
      </c>
      <c r="E34" s="18">
        <f t="shared" si="2"/>
        <v>39400</v>
      </c>
      <c r="F34" s="18">
        <f t="shared" si="0"/>
        <v>39400</v>
      </c>
      <c r="G34" s="18"/>
      <c r="H34" s="18"/>
      <c r="I34" s="18"/>
      <c r="J34" s="18">
        <v>39400</v>
      </c>
      <c r="K34" s="18"/>
      <c r="L34" s="35"/>
      <c r="M34" s="50"/>
      <c r="N34" s="45">
        <f t="shared" si="1"/>
        <v>108.89994472084024</v>
      </c>
    </row>
    <row r="35" spans="1:14" s="7" customFormat="1" ht="51" customHeight="1">
      <c r="A35" s="23" t="s">
        <v>18</v>
      </c>
      <c r="B35" s="13"/>
      <c r="C35" s="19" t="s">
        <v>168</v>
      </c>
      <c r="D35" s="15">
        <v>1411</v>
      </c>
      <c r="E35" s="15">
        <f t="shared" si="2"/>
        <v>1580</v>
      </c>
      <c r="F35" s="15">
        <f t="shared" si="0"/>
        <v>1580</v>
      </c>
      <c r="G35" s="20">
        <f>G36</f>
        <v>1200</v>
      </c>
      <c r="H35" s="20">
        <f>H36</f>
        <v>220</v>
      </c>
      <c r="I35" s="20"/>
      <c r="J35" s="20">
        <f>J36</f>
        <v>160</v>
      </c>
      <c r="K35" s="20">
        <f>K36</f>
        <v>0</v>
      </c>
      <c r="L35" s="37">
        <f>L36</f>
        <v>0</v>
      </c>
      <c r="M35" s="52">
        <f>M36</f>
        <v>1580</v>
      </c>
      <c r="N35" s="45">
        <f t="shared" si="1"/>
        <v>111.97732104890147</v>
      </c>
    </row>
    <row r="36" spans="1:14" ht="36" customHeight="1">
      <c r="A36" s="24"/>
      <c r="B36" s="16" t="s">
        <v>91</v>
      </c>
      <c r="C36" s="21" t="s">
        <v>169</v>
      </c>
      <c r="D36" s="18">
        <v>1411</v>
      </c>
      <c r="E36" s="18">
        <f t="shared" si="2"/>
        <v>1580</v>
      </c>
      <c r="F36" s="18">
        <f t="shared" si="0"/>
        <v>1580</v>
      </c>
      <c r="G36" s="22">
        <v>1200</v>
      </c>
      <c r="H36" s="22">
        <v>220</v>
      </c>
      <c r="I36" s="22"/>
      <c r="J36" s="22">
        <v>160</v>
      </c>
      <c r="K36" s="22"/>
      <c r="L36" s="35"/>
      <c r="M36" s="50">
        <v>1580</v>
      </c>
      <c r="N36" s="45">
        <f t="shared" si="1"/>
        <v>111.97732104890147</v>
      </c>
    </row>
    <row r="37" spans="1:14" s="7" customFormat="1" ht="21" customHeight="1">
      <c r="A37" s="23" t="s">
        <v>19</v>
      </c>
      <c r="B37" s="13"/>
      <c r="C37" s="19" t="s">
        <v>20</v>
      </c>
      <c r="D37" s="15">
        <f>D38</f>
        <v>500</v>
      </c>
      <c r="E37" s="15">
        <v>0</v>
      </c>
      <c r="F37" s="15">
        <v>0</v>
      </c>
      <c r="G37" s="20"/>
      <c r="H37" s="20"/>
      <c r="I37" s="20"/>
      <c r="J37" s="20">
        <f>J38</f>
        <v>500</v>
      </c>
      <c r="K37" s="20"/>
      <c r="L37" s="39"/>
      <c r="M37" s="54"/>
      <c r="N37" s="45">
        <f t="shared" si="1"/>
        <v>0</v>
      </c>
    </row>
    <row r="38" spans="1:14" ht="18" customHeight="1">
      <c r="A38" s="24"/>
      <c r="B38" s="16" t="s">
        <v>92</v>
      </c>
      <c r="C38" s="21" t="s">
        <v>93</v>
      </c>
      <c r="D38" s="18">
        <v>500</v>
      </c>
      <c r="E38" s="18">
        <v>0</v>
      </c>
      <c r="F38" s="18">
        <v>0</v>
      </c>
      <c r="G38" s="22"/>
      <c r="H38" s="22"/>
      <c r="I38" s="22"/>
      <c r="J38" s="22">
        <v>500</v>
      </c>
      <c r="K38" s="22"/>
      <c r="L38" s="35"/>
      <c r="M38" s="50"/>
      <c r="N38" s="45">
        <f t="shared" si="1"/>
        <v>0</v>
      </c>
    </row>
    <row r="39" spans="1:14" s="7" customFormat="1" ht="30" customHeight="1">
      <c r="A39" s="23" t="s">
        <v>21</v>
      </c>
      <c r="B39" s="13"/>
      <c r="C39" s="19" t="s">
        <v>22</v>
      </c>
      <c r="D39" s="15">
        <f>D41+D42</f>
        <v>47698</v>
      </c>
      <c r="E39" s="15">
        <f>F39+L39</f>
        <v>41300</v>
      </c>
      <c r="F39" s="15">
        <f t="shared" si="0"/>
        <v>41300</v>
      </c>
      <c r="G39" s="15">
        <f>G41+G42</f>
        <v>3500</v>
      </c>
      <c r="H39" s="15">
        <f>H41+H42+H40</f>
        <v>0</v>
      </c>
      <c r="I39" s="15">
        <f>I41+I42+I40</f>
        <v>2300</v>
      </c>
      <c r="J39" s="15">
        <f>J41+J42</f>
        <v>35500</v>
      </c>
      <c r="K39" s="15">
        <f>K41+K42</f>
        <v>0</v>
      </c>
      <c r="L39" s="36">
        <f>L41+L42</f>
        <v>0</v>
      </c>
      <c r="M39" s="51">
        <f>M41+M42</f>
        <v>1000</v>
      </c>
      <c r="N39" s="45">
        <f t="shared" si="1"/>
        <v>86.58643968300558</v>
      </c>
    </row>
    <row r="40" spans="1:14" s="7" customFormat="1" ht="12.75">
      <c r="A40" s="23"/>
      <c r="B40" s="16" t="s">
        <v>163</v>
      </c>
      <c r="C40" s="21" t="s">
        <v>164</v>
      </c>
      <c r="D40" s="18">
        <v>0</v>
      </c>
      <c r="E40" s="18">
        <v>2300</v>
      </c>
      <c r="F40" s="18">
        <v>2300</v>
      </c>
      <c r="G40" s="18"/>
      <c r="H40" s="18"/>
      <c r="I40" s="18">
        <v>2300</v>
      </c>
      <c r="J40" s="18"/>
      <c r="K40" s="15"/>
      <c r="L40" s="39"/>
      <c r="M40" s="54"/>
      <c r="N40" s="45"/>
    </row>
    <row r="41" spans="1:14" ht="18" customHeight="1">
      <c r="A41" s="24"/>
      <c r="B41" s="16" t="s">
        <v>94</v>
      </c>
      <c r="C41" s="21" t="s">
        <v>96</v>
      </c>
      <c r="D41" s="18">
        <v>46698</v>
      </c>
      <c r="E41" s="18">
        <f>F41+L41</f>
        <v>38000</v>
      </c>
      <c r="F41" s="18">
        <f t="shared" si="0"/>
        <v>38000</v>
      </c>
      <c r="G41" s="18">
        <v>3500</v>
      </c>
      <c r="H41" s="18">
        <v>0</v>
      </c>
      <c r="I41" s="18"/>
      <c r="J41" s="18">
        <v>34500</v>
      </c>
      <c r="K41" s="18"/>
      <c r="L41" s="35"/>
      <c r="M41" s="50"/>
      <c r="N41" s="45">
        <f t="shared" si="1"/>
        <v>81.37393464388197</v>
      </c>
    </row>
    <row r="42" spans="1:14" ht="18" customHeight="1">
      <c r="A42" s="24"/>
      <c r="B42" s="16" t="s">
        <v>95</v>
      </c>
      <c r="C42" s="21" t="s">
        <v>97</v>
      </c>
      <c r="D42" s="18">
        <v>1000</v>
      </c>
      <c r="E42" s="18">
        <f>F42+L42</f>
        <v>1000</v>
      </c>
      <c r="F42" s="18">
        <f t="shared" si="0"/>
        <v>1000</v>
      </c>
      <c r="G42" s="18"/>
      <c r="H42" s="18"/>
      <c r="I42" s="18"/>
      <c r="J42" s="18">
        <v>1000</v>
      </c>
      <c r="K42" s="18"/>
      <c r="L42" s="35"/>
      <c r="M42" s="50">
        <v>1000</v>
      </c>
      <c r="N42" s="45">
        <f t="shared" si="1"/>
        <v>100</v>
      </c>
    </row>
    <row r="43" spans="1:14" s="7" customFormat="1" ht="63" customHeight="1">
      <c r="A43" s="23" t="s">
        <v>23</v>
      </c>
      <c r="B43" s="13"/>
      <c r="C43" s="19" t="s">
        <v>170</v>
      </c>
      <c r="D43" s="15">
        <f>D44</f>
        <v>8568</v>
      </c>
      <c r="E43" s="15">
        <f>F43+L43</f>
        <v>7300</v>
      </c>
      <c r="F43" s="15">
        <f t="shared" si="0"/>
        <v>7300</v>
      </c>
      <c r="G43" s="15">
        <f>G44</f>
        <v>6500</v>
      </c>
      <c r="H43" s="15">
        <f>H44</f>
        <v>800</v>
      </c>
      <c r="I43" s="15"/>
      <c r="J43" s="15"/>
      <c r="K43" s="15"/>
      <c r="L43" s="39"/>
      <c r="M43" s="54"/>
      <c r="N43" s="45">
        <f t="shared" si="1"/>
        <v>85.20074696545285</v>
      </c>
    </row>
    <row r="44" spans="1:14" ht="33.75" customHeight="1">
      <c r="A44" s="24"/>
      <c r="B44" s="16" t="s">
        <v>98</v>
      </c>
      <c r="C44" s="21" t="s">
        <v>171</v>
      </c>
      <c r="D44" s="18">
        <v>8568</v>
      </c>
      <c r="E44" s="18">
        <f>F44+L44</f>
        <v>7300</v>
      </c>
      <c r="F44" s="18">
        <f t="shared" si="0"/>
        <v>7300</v>
      </c>
      <c r="G44" s="18">
        <v>6500</v>
      </c>
      <c r="H44" s="18">
        <v>800</v>
      </c>
      <c r="I44" s="18"/>
      <c r="J44" s="18"/>
      <c r="K44" s="18"/>
      <c r="L44" s="35"/>
      <c r="M44" s="50"/>
      <c r="N44" s="45">
        <f t="shared" si="1"/>
        <v>85.20074696545285</v>
      </c>
    </row>
    <row r="45" spans="1:14" s="7" customFormat="1" ht="19.5" customHeight="1">
      <c r="A45" s="23" t="s">
        <v>24</v>
      </c>
      <c r="B45" s="13"/>
      <c r="C45" s="19" t="s">
        <v>25</v>
      </c>
      <c r="D45" s="15">
        <f>D46+D47</f>
        <v>393750</v>
      </c>
      <c r="E45" s="15">
        <f>F45+L45</f>
        <v>454520</v>
      </c>
      <c r="F45" s="15">
        <f>F46+F47</f>
        <v>454520</v>
      </c>
      <c r="G45" s="15"/>
      <c r="H45" s="15"/>
      <c r="I45" s="15"/>
      <c r="J45" s="15"/>
      <c r="K45" s="15">
        <f>K46+K47</f>
        <v>454520</v>
      </c>
      <c r="L45" s="39"/>
      <c r="M45" s="54"/>
      <c r="N45" s="45">
        <f t="shared" si="1"/>
        <v>115.4336507936508</v>
      </c>
    </row>
    <row r="46" spans="1:14" ht="35.25" customHeight="1">
      <c r="A46" s="24"/>
      <c r="B46" s="16" t="s">
        <v>99</v>
      </c>
      <c r="C46" s="21" t="s">
        <v>172</v>
      </c>
      <c r="D46" s="18">
        <v>222000</v>
      </c>
      <c r="E46" s="18">
        <v>198000</v>
      </c>
      <c r="F46" s="18">
        <v>198000</v>
      </c>
      <c r="G46" s="18"/>
      <c r="H46" s="18"/>
      <c r="I46" s="18"/>
      <c r="J46" s="18"/>
      <c r="K46" s="18">
        <v>198000</v>
      </c>
      <c r="L46" s="35"/>
      <c r="M46" s="50"/>
      <c r="N46" s="45">
        <f t="shared" si="1"/>
        <v>89.1891891891892</v>
      </c>
    </row>
    <row r="47" spans="1:14" ht="42">
      <c r="A47" s="24"/>
      <c r="B47" s="16" t="s">
        <v>148</v>
      </c>
      <c r="C47" s="21" t="s">
        <v>153</v>
      </c>
      <c r="D47" s="18">
        <v>171750</v>
      </c>
      <c r="E47" s="18">
        <v>256520</v>
      </c>
      <c r="F47" s="18">
        <v>256520</v>
      </c>
      <c r="G47" s="18"/>
      <c r="H47" s="18"/>
      <c r="I47" s="18"/>
      <c r="J47" s="18"/>
      <c r="K47" s="18">
        <v>256520</v>
      </c>
      <c r="L47" s="35"/>
      <c r="M47" s="50"/>
      <c r="N47" s="46" t="s">
        <v>149</v>
      </c>
    </row>
    <row r="48" spans="1:14" s="7" customFormat="1" ht="18" customHeight="1">
      <c r="A48" s="23" t="s">
        <v>26</v>
      </c>
      <c r="B48" s="13"/>
      <c r="C48" s="19" t="s">
        <v>27</v>
      </c>
      <c r="D48" s="20">
        <f>D49</f>
        <v>20000</v>
      </c>
      <c r="E48" s="15">
        <f aca="true" t="shared" si="3" ref="E48:E57">F48+L48</f>
        <v>127000</v>
      </c>
      <c r="F48" s="15">
        <f t="shared" si="0"/>
        <v>127000</v>
      </c>
      <c r="G48" s="15"/>
      <c r="H48" s="15"/>
      <c r="I48" s="15"/>
      <c r="J48" s="15">
        <f>J49</f>
        <v>127000</v>
      </c>
      <c r="K48" s="15"/>
      <c r="L48" s="39"/>
      <c r="M48" s="54"/>
      <c r="N48" s="45">
        <f t="shared" si="1"/>
        <v>635</v>
      </c>
    </row>
    <row r="49" spans="1:14" ht="18" customHeight="1">
      <c r="A49" s="24"/>
      <c r="B49" s="16" t="s">
        <v>100</v>
      </c>
      <c r="C49" s="21" t="s">
        <v>101</v>
      </c>
      <c r="D49" s="22">
        <v>20000</v>
      </c>
      <c r="E49" s="18">
        <f t="shared" si="3"/>
        <v>127000</v>
      </c>
      <c r="F49" s="18">
        <v>127000</v>
      </c>
      <c r="G49" s="18"/>
      <c r="H49" s="18"/>
      <c r="I49" s="18"/>
      <c r="J49" s="18">
        <v>127000</v>
      </c>
      <c r="K49" s="18"/>
      <c r="L49" s="35"/>
      <c r="M49" s="50"/>
      <c r="N49" s="45">
        <f t="shared" si="1"/>
        <v>635</v>
      </c>
    </row>
    <row r="50" spans="1:14" s="7" customFormat="1" ht="18" customHeight="1">
      <c r="A50" s="23" t="s">
        <v>28</v>
      </c>
      <c r="B50" s="13"/>
      <c r="C50" s="19" t="s">
        <v>29</v>
      </c>
      <c r="D50" s="20">
        <f>SUM(D51:D59)</f>
        <v>6877308</v>
      </c>
      <c r="E50" s="15">
        <f t="shared" si="3"/>
        <v>7458678</v>
      </c>
      <c r="F50" s="15">
        <f t="shared" si="0"/>
        <v>7378678</v>
      </c>
      <c r="G50" s="15">
        <f aca="true" t="shared" si="4" ref="G50:M50">SUM(G51:G59)</f>
        <v>4699471</v>
      </c>
      <c r="H50" s="15">
        <f t="shared" si="4"/>
        <v>816922</v>
      </c>
      <c r="I50" s="15">
        <f t="shared" si="4"/>
        <v>720000</v>
      </c>
      <c r="J50" s="15">
        <f t="shared" si="4"/>
        <v>1142285</v>
      </c>
      <c r="K50" s="15">
        <f t="shared" si="4"/>
        <v>0</v>
      </c>
      <c r="L50" s="36">
        <f t="shared" si="4"/>
        <v>80000</v>
      </c>
      <c r="M50" s="51">
        <f t="shared" si="4"/>
        <v>8685</v>
      </c>
      <c r="N50" s="45">
        <f t="shared" si="1"/>
        <v>108.45345300806653</v>
      </c>
    </row>
    <row r="51" spans="1:14" ht="18" customHeight="1">
      <c r="A51" s="24"/>
      <c r="B51" s="16" t="s">
        <v>102</v>
      </c>
      <c r="C51" s="21" t="s">
        <v>109</v>
      </c>
      <c r="D51" s="22">
        <v>3643312</v>
      </c>
      <c r="E51" s="18">
        <f t="shared" si="3"/>
        <v>3454292</v>
      </c>
      <c r="F51" s="18">
        <f t="shared" si="0"/>
        <v>3374292</v>
      </c>
      <c r="G51" s="18">
        <v>2421500</v>
      </c>
      <c r="H51" s="18">
        <v>426378</v>
      </c>
      <c r="I51" s="18"/>
      <c r="J51" s="18">
        <v>526414</v>
      </c>
      <c r="K51" s="18"/>
      <c r="L51" s="35">
        <v>80000</v>
      </c>
      <c r="M51" s="50"/>
      <c r="N51" s="45">
        <f t="shared" si="1"/>
        <v>94.81186349124093</v>
      </c>
    </row>
    <row r="52" spans="1:14" ht="21">
      <c r="A52" s="24"/>
      <c r="B52" s="16" t="s">
        <v>103</v>
      </c>
      <c r="C52" s="21" t="s">
        <v>110</v>
      </c>
      <c r="D52" s="22">
        <v>168811</v>
      </c>
      <c r="E52" s="18">
        <f t="shared" si="3"/>
        <v>184155</v>
      </c>
      <c r="F52" s="18">
        <f t="shared" si="0"/>
        <v>184155</v>
      </c>
      <c r="G52" s="18">
        <v>136571</v>
      </c>
      <c r="H52" s="18">
        <v>22954</v>
      </c>
      <c r="I52" s="18"/>
      <c r="J52" s="18">
        <v>24630</v>
      </c>
      <c r="K52" s="18"/>
      <c r="L52" s="35"/>
      <c r="M52" s="50"/>
      <c r="N52" s="45">
        <f t="shared" si="1"/>
        <v>109.08945507105578</v>
      </c>
    </row>
    <row r="53" spans="1:14" ht="18" customHeight="1">
      <c r="A53" s="24"/>
      <c r="B53" s="16" t="s">
        <v>104</v>
      </c>
      <c r="C53" s="21" t="s">
        <v>111</v>
      </c>
      <c r="D53" s="22">
        <v>652000</v>
      </c>
      <c r="E53" s="18">
        <v>720000</v>
      </c>
      <c r="F53" s="18">
        <v>720000</v>
      </c>
      <c r="G53" s="18"/>
      <c r="H53" s="18"/>
      <c r="I53" s="18">
        <v>720000</v>
      </c>
      <c r="J53" s="18"/>
      <c r="K53" s="18"/>
      <c r="L53" s="35"/>
      <c r="M53" s="50"/>
      <c r="N53" s="45">
        <f t="shared" si="1"/>
        <v>110.42944785276075</v>
      </c>
    </row>
    <row r="54" spans="1:14" ht="18" customHeight="1">
      <c r="A54" s="24"/>
      <c r="B54" s="16" t="s">
        <v>105</v>
      </c>
      <c r="C54" s="21" t="s">
        <v>112</v>
      </c>
      <c r="D54" s="22">
        <v>1817089</v>
      </c>
      <c r="E54" s="18">
        <f t="shared" si="3"/>
        <v>1734080</v>
      </c>
      <c r="F54" s="18">
        <f t="shared" si="0"/>
        <v>1734080</v>
      </c>
      <c r="G54" s="18">
        <v>1290400</v>
      </c>
      <c r="H54" s="18">
        <v>220680</v>
      </c>
      <c r="I54" s="18"/>
      <c r="J54" s="18">
        <v>223000</v>
      </c>
      <c r="K54" s="18"/>
      <c r="L54" s="35"/>
      <c r="M54" s="50"/>
      <c r="N54" s="45">
        <f t="shared" si="1"/>
        <v>95.43175925890256</v>
      </c>
    </row>
    <row r="55" spans="1:14" ht="18" customHeight="1">
      <c r="A55" s="24"/>
      <c r="B55" s="16" t="s">
        <v>106</v>
      </c>
      <c r="C55" s="21" t="s">
        <v>113</v>
      </c>
      <c r="D55" s="22">
        <v>242128</v>
      </c>
      <c r="E55" s="18">
        <f t="shared" si="3"/>
        <v>271385</v>
      </c>
      <c r="F55" s="18">
        <f t="shared" si="0"/>
        <v>271385</v>
      </c>
      <c r="G55" s="18">
        <v>38000</v>
      </c>
      <c r="H55" s="18">
        <v>4700</v>
      </c>
      <c r="I55" s="18"/>
      <c r="J55" s="18">
        <v>228685</v>
      </c>
      <c r="K55" s="18"/>
      <c r="L55" s="35"/>
      <c r="M55" s="50"/>
      <c r="N55" s="45">
        <f t="shared" si="1"/>
        <v>112.08327826604109</v>
      </c>
    </row>
    <row r="56" spans="1:14" ht="18" customHeight="1">
      <c r="A56" s="24"/>
      <c r="B56" s="16" t="s">
        <v>157</v>
      </c>
      <c r="C56" s="21" t="s">
        <v>158</v>
      </c>
      <c r="D56" s="22">
        <v>24600</v>
      </c>
      <c r="E56" s="18">
        <f t="shared" si="3"/>
        <v>86246</v>
      </c>
      <c r="F56" s="18">
        <f t="shared" si="0"/>
        <v>86246</v>
      </c>
      <c r="G56" s="18">
        <v>64000</v>
      </c>
      <c r="H56" s="18">
        <v>11310</v>
      </c>
      <c r="I56" s="18"/>
      <c r="J56" s="18">
        <v>10936</v>
      </c>
      <c r="K56" s="18"/>
      <c r="L56" s="35"/>
      <c r="M56" s="50"/>
      <c r="N56" s="45">
        <f t="shared" si="1"/>
        <v>350.5934959349593</v>
      </c>
    </row>
    <row r="57" spans="1:14" ht="18" customHeight="1">
      <c r="A57" s="24"/>
      <c r="B57" s="16" t="s">
        <v>159</v>
      </c>
      <c r="C57" s="21" t="s">
        <v>160</v>
      </c>
      <c r="D57" s="22">
        <v>309068</v>
      </c>
      <c r="E57" s="18">
        <f t="shared" si="3"/>
        <v>984035</v>
      </c>
      <c r="F57" s="18">
        <f t="shared" si="0"/>
        <v>984035</v>
      </c>
      <c r="G57" s="18">
        <v>749000</v>
      </c>
      <c r="H57" s="18">
        <v>130900</v>
      </c>
      <c r="I57" s="18"/>
      <c r="J57" s="18">
        <v>104135</v>
      </c>
      <c r="K57" s="18"/>
      <c r="L57" s="35"/>
      <c r="M57" s="50"/>
      <c r="N57" s="45">
        <f t="shared" si="1"/>
        <v>318.38786286513</v>
      </c>
    </row>
    <row r="58" spans="1:14" ht="18" customHeight="1">
      <c r="A58" s="24"/>
      <c r="B58" s="16" t="s">
        <v>107</v>
      </c>
      <c r="C58" s="21" t="s">
        <v>114</v>
      </c>
      <c r="D58" s="22">
        <v>11615</v>
      </c>
      <c r="E58" s="18">
        <v>15800</v>
      </c>
      <c r="F58" s="18">
        <v>15800</v>
      </c>
      <c r="G58" s="18"/>
      <c r="H58" s="18"/>
      <c r="I58" s="18"/>
      <c r="J58" s="18">
        <v>15800</v>
      </c>
      <c r="K58" s="18"/>
      <c r="L58" s="35"/>
      <c r="M58" s="50"/>
      <c r="N58" s="45"/>
    </row>
    <row r="59" spans="1:14" ht="18" customHeight="1">
      <c r="A59" s="24"/>
      <c r="B59" s="16" t="s">
        <v>108</v>
      </c>
      <c r="C59" s="21" t="s">
        <v>71</v>
      </c>
      <c r="D59" s="22">
        <v>8685</v>
      </c>
      <c r="E59" s="18">
        <f>F59+L59</f>
        <v>8685</v>
      </c>
      <c r="F59" s="18">
        <f t="shared" si="0"/>
        <v>8685</v>
      </c>
      <c r="G59" s="18"/>
      <c r="H59" s="18"/>
      <c r="I59" s="18"/>
      <c r="J59" s="18">
        <v>8685</v>
      </c>
      <c r="K59" s="18"/>
      <c r="L59" s="35"/>
      <c r="M59" s="50">
        <v>8685</v>
      </c>
      <c r="N59" s="45">
        <f t="shared" si="1"/>
        <v>100</v>
      </c>
    </row>
    <row r="60" spans="1:14" s="7" customFormat="1" ht="21.75" customHeight="1">
      <c r="A60" s="23" t="s">
        <v>30</v>
      </c>
      <c r="B60" s="13"/>
      <c r="C60" s="19" t="s">
        <v>31</v>
      </c>
      <c r="D60" s="20">
        <f>D61+D62</f>
        <v>111000</v>
      </c>
      <c r="E60" s="15">
        <f>F60+L60</f>
        <v>115000</v>
      </c>
      <c r="F60" s="15">
        <f t="shared" si="0"/>
        <v>115000</v>
      </c>
      <c r="G60" s="15">
        <f>G61+G62</f>
        <v>47800</v>
      </c>
      <c r="H60" s="15">
        <f>H61+H62</f>
        <v>2400</v>
      </c>
      <c r="I60" s="15">
        <f>I61+I62</f>
        <v>12000</v>
      </c>
      <c r="J60" s="15">
        <f>J61+J62</f>
        <v>52800</v>
      </c>
      <c r="K60" s="15"/>
      <c r="L60" s="39"/>
      <c r="M60" s="54"/>
      <c r="N60" s="45">
        <f t="shared" si="1"/>
        <v>103.60360360360362</v>
      </c>
    </row>
    <row r="61" spans="1:14" ht="18" customHeight="1">
      <c r="A61" s="24"/>
      <c r="B61" s="16" t="s">
        <v>115</v>
      </c>
      <c r="C61" s="21" t="s">
        <v>117</v>
      </c>
      <c r="D61" s="22">
        <v>14100</v>
      </c>
      <c r="E61" s="18">
        <v>12400</v>
      </c>
      <c r="F61" s="18">
        <f t="shared" si="0"/>
        <v>12400</v>
      </c>
      <c r="G61" s="18">
        <v>6000</v>
      </c>
      <c r="H61" s="18"/>
      <c r="I61" s="18"/>
      <c r="J61" s="18">
        <v>6400</v>
      </c>
      <c r="K61" s="18"/>
      <c r="L61" s="35"/>
      <c r="M61" s="50"/>
      <c r="N61" s="45">
        <f t="shared" si="1"/>
        <v>87.94326241134752</v>
      </c>
    </row>
    <row r="62" spans="1:14" ht="18" customHeight="1">
      <c r="A62" s="24"/>
      <c r="B62" s="16" t="s">
        <v>116</v>
      </c>
      <c r="C62" s="21" t="s">
        <v>118</v>
      </c>
      <c r="D62" s="22">
        <v>96900</v>
      </c>
      <c r="E62" s="18">
        <v>102600</v>
      </c>
      <c r="F62" s="18">
        <f t="shared" si="0"/>
        <v>102600</v>
      </c>
      <c r="G62" s="18">
        <v>41800</v>
      </c>
      <c r="H62" s="18">
        <v>2400</v>
      </c>
      <c r="I62" s="18">
        <v>12000</v>
      </c>
      <c r="J62" s="18">
        <v>46400</v>
      </c>
      <c r="K62" s="18"/>
      <c r="L62" s="35"/>
      <c r="M62" s="50"/>
      <c r="N62" s="45">
        <f t="shared" si="1"/>
        <v>105.88235294117648</v>
      </c>
    </row>
    <row r="63" spans="1:14" s="7" customFormat="1" ht="21" customHeight="1">
      <c r="A63" s="23" t="s">
        <v>32</v>
      </c>
      <c r="B63" s="13"/>
      <c r="C63" s="19" t="s">
        <v>33</v>
      </c>
      <c r="D63" s="20">
        <f>SUM(D64:D71)</f>
        <v>4408814</v>
      </c>
      <c r="E63" s="15">
        <f>F63+L63</f>
        <v>4323742</v>
      </c>
      <c r="F63" s="15">
        <f t="shared" si="0"/>
        <v>4323742</v>
      </c>
      <c r="G63" s="15">
        <f>SUM(G64:G71)</f>
        <v>376360</v>
      </c>
      <c r="H63" s="15">
        <f>SUM(H64:H71)</f>
        <v>85642</v>
      </c>
      <c r="I63" s="15"/>
      <c r="J63" s="15">
        <f>SUM(J64:J71)</f>
        <v>3861740</v>
      </c>
      <c r="K63" s="15">
        <f>SUM(K64:K71)</f>
        <v>0</v>
      </c>
      <c r="L63" s="36">
        <f>SUM(L64:L71)</f>
        <v>0</v>
      </c>
      <c r="M63" s="51">
        <f>SUM(M64:M71)</f>
        <v>3425700</v>
      </c>
      <c r="N63" s="45">
        <f t="shared" si="1"/>
        <v>98.07041077260233</v>
      </c>
    </row>
    <row r="64" spans="1:14" ht="18" customHeight="1">
      <c r="A64" s="24"/>
      <c r="B64" s="16" t="s">
        <v>119</v>
      </c>
      <c r="C64" s="21" t="s">
        <v>127</v>
      </c>
      <c r="D64" s="22">
        <v>105428</v>
      </c>
      <c r="E64" s="18">
        <f>F64+L64</f>
        <v>132000</v>
      </c>
      <c r="F64" s="18">
        <f t="shared" si="0"/>
        <v>132000</v>
      </c>
      <c r="G64" s="18"/>
      <c r="H64" s="18"/>
      <c r="I64" s="18"/>
      <c r="J64" s="18">
        <v>132000</v>
      </c>
      <c r="K64" s="18"/>
      <c r="L64" s="35"/>
      <c r="M64" s="50"/>
      <c r="N64" s="45">
        <f t="shared" si="1"/>
        <v>125.20393064461055</v>
      </c>
    </row>
    <row r="65" spans="1:14" ht="45.75" customHeight="1">
      <c r="A65" s="24"/>
      <c r="B65" s="16" t="s">
        <v>120</v>
      </c>
      <c r="C65" s="21" t="s">
        <v>150</v>
      </c>
      <c r="D65" s="22">
        <v>2528623</v>
      </c>
      <c r="E65" s="18">
        <f>F65+L65</f>
        <v>2695700</v>
      </c>
      <c r="F65" s="18">
        <f t="shared" si="0"/>
        <v>2695700</v>
      </c>
      <c r="G65" s="18">
        <v>78860</v>
      </c>
      <c r="H65" s="18">
        <v>34100</v>
      </c>
      <c r="I65" s="18"/>
      <c r="J65" s="18">
        <v>2582740</v>
      </c>
      <c r="K65" s="18"/>
      <c r="L65" s="35"/>
      <c r="M65" s="50">
        <v>2648000</v>
      </c>
      <c r="N65" s="45">
        <f t="shared" si="1"/>
        <v>106.60743021003923</v>
      </c>
    </row>
    <row r="66" spans="1:14" ht="67.5" customHeight="1">
      <c r="A66" s="24"/>
      <c r="B66" s="16" t="s">
        <v>121</v>
      </c>
      <c r="C66" s="21" t="s">
        <v>173</v>
      </c>
      <c r="D66" s="22">
        <v>37000</v>
      </c>
      <c r="E66" s="18">
        <f>F66+L66</f>
        <v>33000</v>
      </c>
      <c r="F66" s="18">
        <f t="shared" si="0"/>
        <v>33000</v>
      </c>
      <c r="G66" s="18"/>
      <c r="H66" s="18"/>
      <c r="I66" s="18"/>
      <c r="J66" s="18">
        <v>33000</v>
      </c>
      <c r="K66" s="18"/>
      <c r="L66" s="35"/>
      <c r="M66" s="50">
        <v>33000</v>
      </c>
      <c r="N66" s="45">
        <f t="shared" si="1"/>
        <v>89.1891891891892</v>
      </c>
    </row>
    <row r="67" spans="1:14" ht="26.25" customHeight="1">
      <c r="A67" s="24"/>
      <c r="B67" s="16" t="s">
        <v>122</v>
      </c>
      <c r="C67" s="21" t="s">
        <v>151</v>
      </c>
      <c r="D67" s="22">
        <v>700000</v>
      </c>
      <c r="E67" s="18">
        <v>570000</v>
      </c>
      <c r="F67" s="18">
        <v>570000</v>
      </c>
      <c r="G67" s="18"/>
      <c r="H67" s="18"/>
      <c r="I67" s="18"/>
      <c r="J67" s="18">
        <v>570000</v>
      </c>
      <c r="K67" s="18"/>
      <c r="L67" s="35"/>
      <c r="M67" s="50">
        <v>438000</v>
      </c>
      <c r="N67" s="45">
        <f t="shared" si="1"/>
        <v>81.42857142857143</v>
      </c>
    </row>
    <row r="68" spans="1:14" ht="18" customHeight="1">
      <c r="A68" s="24"/>
      <c r="B68" s="16" t="s">
        <v>123</v>
      </c>
      <c r="C68" s="21" t="s">
        <v>128</v>
      </c>
      <c r="D68" s="22">
        <v>307000</v>
      </c>
      <c r="E68" s="18">
        <f>F68+L68</f>
        <v>282000</v>
      </c>
      <c r="F68" s="18">
        <f t="shared" si="0"/>
        <v>282000</v>
      </c>
      <c r="G68" s="18"/>
      <c r="H68" s="18"/>
      <c r="I68" s="18"/>
      <c r="J68" s="18">
        <v>282000</v>
      </c>
      <c r="K68" s="18"/>
      <c r="L68" s="35"/>
      <c r="M68" s="50"/>
      <c r="N68" s="45">
        <f t="shared" si="1"/>
        <v>91.85667752442997</v>
      </c>
    </row>
    <row r="69" spans="1:14" ht="18" customHeight="1">
      <c r="A69" s="24"/>
      <c r="B69" s="16" t="s">
        <v>124</v>
      </c>
      <c r="C69" s="21" t="s">
        <v>129</v>
      </c>
      <c r="D69" s="22">
        <v>468023</v>
      </c>
      <c r="E69" s="18">
        <f>F69+L69</f>
        <v>396900</v>
      </c>
      <c r="F69" s="18">
        <f t="shared" si="0"/>
        <v>396900</v>
      </c>
      <c r="G69" s="18">
        <v>293000</v>
      </c>
      <c r="H69" s="18">
        <v>50900</v>
      </c>
      <c r="I69" s="18"/>
      <c r="J69" s="18">
        <v>53000</v>
      </c>
      <c r="K69" s="18"/>
      <c r="L69" s="35"/>
      <c r="M69" s="50">
        <v>181700</v>
      </c>
      <c r="N69" s="45">
        <f t="shared" si="1"/>
        <v>84.80352461310662</v>
      </c>
    </row>
    <row r="70" spans="1:14" ht="24" customHeight="1">
      <c r="A70" s="24"/>
      <c r="B70" s="16" t="s">
        <v>125</v>
      </c>
      <c r="C70" s="21" t="s">
        <v>174</v>
      </c>
      <c r="D70" s="22">
        <v>3840</v>
      </c>
      <c r="E70" s="18">
        <f>F70+L70</f>
        <v>5142</v>
      </c>
      <c r="F70" s="18">
        <f t="shared" si="0"/>
        <v>5142</v>
      </c>
      <c r="G70" s="18">
        <v>4500</v>
      </c>
      <c r="H70" s="18">
        <v>642</v>
      </c>
      <c r="I70" s="18"/>
      <c r="J70" s="18"/>
      <c r="K70" s="18"/>
      <c r="L70" s="35"/>
      <c r="M70" s="50"/>
      <c r="N70" s="45">
        <f t="shared" si="1"/>
        <v>133.90625</v>
      </c>
    </row>
    <row r="71" spans="1:14" ht="18" customHeight="1">
      <c r="A71" s="24"/>
      <c r="B71" s="16" t="s">
        <v>126</v>
      </c>
      <c r="C71" s="21" t="s">
        <v>55</v>
      </c>
      <c r="D71" s="22">
        <v>258900</v>
      </c>
      <c r="E71" s="18">
        <f>F71+L71</f>
        <v>209000</v>
      </c>
      <c r="F71" s="18">
        <v>209000</v>
      </c>
      <c r="G71" s="18"/>
      <c r="H71" s="18"/>
      <c r="I71" s="18"/>
      <c r="J71" s="18">
        <v>209000</v>
      </c>
      <c r="K71" s="18"/>
      <c r="L71" s="35"/>
      <c r="M71" s="50">
        <v>125000</v>
      </c>
      <c r="N71" s="45">
        <f t="shared" si="1"/>
        <v>80.72614909231363</v>
      </c>
    </row>
    <row r="72" spans="1:14" s="7" customFormat="1" ht="27.75" customHeight="1">
      <c r="A72" s="23" t="s">
        <v>34</v>
      </c>
      <c r="B72" s="13"/>
      <c r="C72" s="19" t="s">
        <v>57</v>
      </c>
      <c r="D72" s="20">
        <f>D73+D74</f>
        <v>14020</v>
      </c>
      <c r="E72" s="15">
        <f>F72+L72</f>
        <v>12400</v>
      </c>
      <c r="F72" s="15">
        <f t="shared" si="0"/>
        <v>12400</v>
      </c>
      <c r="G72" s="15"/>
      <c r="H72" s="15"/>
      <c r="I72" s="15"/>
      <c r="J72" s="15">
        <f>J73+J74</f>
        <v>12400</v>
      </c>
      <c r="K72" s="15"/>
      <c r="L72" s="39"/>
      <c r="M72" s="54"/>
      <c r="N72" s="45">
        <f t="shared" si="1"/>
        <v>88.44507845934379</v>
      </c>
    </row>
    <row r="73" spans="1:14" ht="18" customHeight="1">
      <c r="A73" s="24"/>
      <c r="B73" s="16" t="s">
        <v>131</v>
      </c>
      <c r="C73" s="21" t="s">
        <v>152</v>
      </c>
      <c r="D73" s="22">
        <v>12620</v>
      </c>
      <c r="E73" s="18">
        <v>11000</v>
      </c>
      <c r="F73" s="18">
        <v>11000</v>
      </c>
      <c r="G73" s="18"/>
      <c r="H73" s="18"/>
      <c r="I73" s="18"/>
      <c r="J73" s="18">
        <v>11000</v>
      </c>
      <c r="K73" s="18"/>
      <c r="L73" s="35"/>
      <c r="M73" s="50"/>
      <c r="N73" s="45">
        <f t="shared" si="1"/>
        <v>87.16323296354992</v>
      </c>
    </row>
    <row r="74" spans="1:14" ht="18" customHeight="1">
      <c r="A74" s="24"/>
      <c r="B74" s="16" t="s">
        <v>132</v>
      </c>
      <c r="C74" s="21" t="s">
        <v>71</v>
      </c>
      <c r="D74" s="22">
        <v>1400</v>
      </c>
      <c r="E74" s="18">
        <f>F74+L74</f>
        <v>1400</v>
      </c>
      <c r="F74" s="18">
        <f t="shared" si="0"/>
        <v>1400</v>
      </c>
      <c r="G74" s="18"/>
      <c r="H74" s="18"/>
      <c r="I74" s="18"/>
      <c r="J74" s="18">
        <v>1400</v>
      </c>
      <c r="K74" s="18"/>
      <c r="L74" s="35"/>
      <c r="M74" s="50"/>
      <c r="N74" s="45">
        <f t="shared" si="1"/>
        <v>100</v>
      </c>
    </row>
    <row r="75" spans="1:14" s="7" customFormat="1" ht="21.75" customHeight="1">
      <c r="A75" s="23" t="s">
        <v>35</v>
      </c>
      <c r="B75" s="13"/>
      <c r="C75" s="19" t="s">
        <v>36</v>
      </c>
      <c r="D75" s="20">
        <f>D76</f>
        <v>218871</v>
      </c>
      <c r="E75" s="15">
        <f>F75+L75</f>
        <v>31000</v>
      </c>
      <c r="F75" s="15">
        <f t="shared" si="0"/>
        <v>31000</v>
      </c>
      <c r="G75" s="20"/>
      <c r="H75" s="20"/>
      <c r="I75" s="20"/>
      <c r="J75" s="20">
        <f>J76</f>
        <v>31000</v>
      </c>
      <c r="K75" s="20"/>
      <c r="L75" s="39"/>
      <c r="M75" s="54"/>
      <c r="N75" s="45">
        <f t="shared" si="1"/>
        <v>14.163594080531455</v>
      </c>
    </row>
    <row r="76" spans="1:14" ht="18" customHeight="1">
      <c r="A76" s="24"/>
      <c r="B76" s="16" t="s">
        <v>133</v>
      </c>
      <c r="C76" s="21" t="s">
        <v>134</v>
      </c>
      <c r="D76" s="22">
        <v>218871</v>
      </c>
      <c r="E76" s="18">
        <f>F76+L76</f>
        <v>31000</v>
      </c>
      <c r="F76" s="18">
        <v>31000</v>
      </c>
      <c r="G76" s="22"/>
      <c r="H76" s="22"/>
      <c r="I76" s="22"/>
      <c r="J76" s="22">
        <v>31000</v>
      </c>
      <c r="K76" s="22"/>
      <c r="L76" s="35"/>
      <c r="M76" s="50"/>
      <c r="N76" s="45">
        <f t="shared" si="1"/>
        <v>14.163594080531455</v>
      </c>
    </row>
    <row r="77" spans="1:14" s="7" customFormat="1" ht="27.75" customHeight="1">
      <c r="A77" s="23" t="s">
        <v>37</v>
      </c>
      <c r="B77" s="13"/>
      <c r="C77" s="19" t="s">
        <v>38</v>
      </c>
      <c r="D77" s="20">
        <f>SUM(D78:D83)</f>
        <v>1322942</v>
      </c>
      <c r="E77" s="15">
        <f>F77+L77</f>
        <v>1430300</v>
      </c>
      <c r="F77" s="15">
        <f t="shared" si="0"/>
        <v>1430300</v>
      </c>
      <c r="G77" s="15">
        <f>SUM(G78:G83)</f>
        <v>120000</v>
      </c>
      <c r="H77" s="15">
        <f>SUM(H78:H83)</f>
        <v>17200</v>
      </c>
      <c r="I77" s="15"/>
      <c r="J77" s="15">
        <f>SUM(J78:J83)</f>
        <v>1293100</v>
      </c>
      <c r="K77" s="15"/>
      <c r="L77" s="39">
        <f>SUM(L78:L83)</f>
        <v>0</v>
      </c>
      <c r="M77" s="54"/>
      <c r="N77" s="45">
        <f t="shared" si="1"/>
        <v>108.11509499282658</v>
      </c>
    </row>
    <row r="78" spans="1:14" ht="18" customHeight="1">
      <c r="A78" s="24"/>
      <c r="B78" s="16" t="s">
        <v>135</v>
      </c>
      <c r="C78" s="21" t="s">
        <v>141</v>
      </c>
      <c r="D78" s="22">
        <v>616500</v>
      </c>
      <c r="E78" s="18">
        <v>695000</v>
      </c>
      <c r="F78" s="18">
        <f t="shared" si="0"/>
        <v>695000</v>
      </c>
      <c r="G78" s="18"/>
      <c r="H78" s="18"/>
      <c r="I78" s="18"/>
      <c r="J78" s="18">
        <v>695000</v>
      </c>
      <c r="K78" s="18"/>
      <c r="L78" s="35">
        <v>0</v>
      </c>
      <c r="M78" s="50"/>
      <c r="N78" s="45">
        <f t="shared" si="1"/>
        <v>112.73317112733172</v>
      </c>
    </row>
    <row r="79" spans="1:14" ht="18" customHeight="1">
      <c r="A79" s="24"/>
      <c r="B79" s="16" t="s">
        <v>136</v>
      </c>
      <c r="C79" s="21" t="s">
        <v>142</v>
      </c>
      <c r="D79" s="22">
        <v>189140</v>
      </c>
      <c r="E79" s="18">
        <f>F79+L79</f>
        <v>212000</v>
      </c>
      <c r="F79" s="18">
        <f t="shared" si="0"/>
        <v>212000</v>
      </c>
      <c r="G79" s="18"/>
      <c r="H79" s="18"/>
      <c r="I79" s="18"/>
      <c r="J79" s="18">
        <v>212000</v>
      </c>
      <c r="K79" s="18"/>
      <c r="L79" s="35"/>
      <c r="M79" s="50"/>
      <c r="N79" s="45">
        <f t="shared" si="1"/>
        <v>112.0862852913186</v>
      </c>
    </row>
    <row r="80" spans="1:14" ht="18" customHeight="1">
      <c r="A80" s="24"/>
      <c r="B80" s="16" t="s">
        <v>137</v>
      </c>
      <c r="C80" s="21" t="s">
        <v>143</v>
      </c>
      <c r="D80" s="22">
        <v>67704</v>
      </c>
      <c r="E80" s="18">
        <f>F80+L80</f>
        <v>81000</v>
      </c>
      <c r="F80" s="18">
        <f t="shared" si="0"/>
        <v>81000</v>
      </c>
      <c r="G80" s="18"/>
      <c r="H80" s="18"/>
      <c r="I80" s="18"/>
      <c r="J80" s="18">
        <v>81000</v>
      </c>
      <c r="K80" s="18"/>
      <c r="L80" s="35"/>
      <c r="M80" s="50"/>
      <c r="N80" s="45">
        <f t="shared" si="1"/>
        <v>119.63842609003899</v>
      </c>
    </row>
    <row r="81" spans="1:14" ht="18" customHeight="1">
      <c r="A81" s="24"/>
      <c r="B81" s="16" t="s">
        <v>138</v>
      </c>
      <c r="C81" s="21" t="s">
        <v>144</v>
      </c>
      <c r="D81" s="22">
        <v>6445</v>
      </c>
      <c r="E81" s="18">
        <f>F81+L81</f>
        <v>6000</v>
      </c>
      <c r="F81" s="18">
        <f t="shared" si="0"/>
        <v>6000</v>
      </c>
      <c r="G81" s="18"/>
      <c r="H81" s="18"/>
      <c r="I81" s="18"/>
      <c r="J81" s="18">
        <v>6000</v>
      </c>
      <c r="K81" s="18"/>
      <c r="L81" s="35"/>
      <c r="M81" s="50"/>
      <c r="N81" s="45">
        <f t="shared" si="1"/>
        <v>93.09542280837859</v>
      </c>
    </row>
    <row r="82" spans="1:14" ht="18" customHeight="1">
      <c r="A82" s="24"/>
      <c r="B82" s="16" t="s">
        <v>139</v>
      </c>
      <c r="C82" s="21" t="s">
        <v>145</v>
      </c>
      <c r="D82" s="22">
        <v>286200</v>
      </c>
      <c r="E82" s="18">
        <f>F82+L82</f>
        <v>248500</v>
      </c>
      <c r="F82" s="18">
        <f t="shared" si="0"/>
        <v>248500</v>
      </c>
      <c r="G82" s="18"/>
      <c r="H82" s="18"/>
      <c r="I82" s="18"/>
      <c r="J82" s="18">
        <v>248500</v>
      </c>
      <c r="K82" s="18"/>
      <c r="L82" s="35">
        <v>0</v>
      </c>
      <c r="M82" s="50"/>
      <c r="N82" s="45">
        <f t="shared" si="1"/>
        <v>86.82739343116702</v>
      </c>
    </row>
    <row r="83" spans="1:14" ht="18" customHeight="1">
      <c r="A83" s="24"/>
      <c r="B83" s="16" t="s">
        <v>140</v>
      </c>
      <c r="C83" s="21" t="s">
        <v>55</v>
      </c>
      <c r="D83" s="22">
        <v>156953</v>
      </c>
      <c r="E83" s="18">
        <f>F83+L83</f>
        <v>187800</v>
      </c>
      <c r="F83" s="18">
        <f t="shared" si="0"/>
        <v>187800</v>
      </c>
      <c r="G83" s="18">
        <v>120000</v>
      </c>
      <c r="H83" s="18">
        <v>17200</v>
      </c>
      <c r="I83" s="18"/>
      <c r="J83" s="18">
        <v>50600</v>
      </c>
      <c r="K83" s="18"/>
      <c r="L83" s="35"/>
      <c r="M83" s="50"/>
      <c r="N83" s="45">
        <f t="shared" si="1"/>
        <v>119.6536542786694</v>
      </c>
    </row>
    <row r="84" spans="1:14" s="7" customFormat="1" ht="26.25" customHeight="1">
      <c r="A84" s="23" t="s">
        <v>39</v>
      </c>
      <c r="B84" s="13"/>
      <c r="C84" s="19" t="s">
        <v>40</v>
      </c>
      <c r="D84" s="20">
        <f>SUM(D85:D87)</f>
        <v>470369</v>
      </c>
      <c r="E84" s="15">
        <f>E85+E86</f>
        <v>511500</v>
      </c>
      <c r="F84" s="15">
        <f t="shared" si="0"/>
        <v>511500</v>
      </c>
      <c r="G84" s="15">
        <f>G85+G86+G87</f>
        <v>56800</v>
      </c>
      <c r="H84" s="15">
        <f>H85+H86+H87</f>
        <v>7600</v>
      </c>
      <c r="I84" s="15">
        <f>I85+I86+I87</f>
        <v>415000</v>
      </c>
      <c r="J84" s="15">
        <f>J85+J86+J87</f>
        <v>32100</v>
      </c>
      <c r="K84" s="15"/>
      <c r="L84" s="36"/>
      <c r="M84" s="51"/>
      <c r="N84" s="45">
        <f t="shared" si="1"/>
        <v>108.7444113026156</v>
      </c>
    </row>
    <row r="85" spans="1:14" ht="18" customHeight="1">
      <c r="A85" s="24"/>
      <c r="B85" s="16" t="s">
        <v>60</v>
      </c>
      <c r="C85" s="21" t="s">
        <v>63</v>
      </c>
      <c r="D85" s="22">
        <v>414869</v>
      </c>
      <c r="E85" s="18">
        <v>446500</v>
      </c>
      <c r="F85" s="18">
        <f t="shared" si="0"/>
        <v>446500</v>
      </c>
      <c r="G85" s="18">
        <v>56800</v>
      </c>
      <c r="H85" s="18">
        <v>7600</v>
      </c>
      <c r="I85" s="18">
        <v>350000</v>
      </c>
      <c r="J85" s="18">
        <v>32100</v>
      </c>
      <c r="K85" s="18"/>
      <c r="L85" s="35"/>
      <c r="M85" s="50"/>
      <c r="N85" s="45">
        <f t="shared" si="1"/>
        <v>107.62433442845814</v>
      </c>
    </row>
    <row r="86" spans="1:14" ht="18" customHeight="1">
      <c r="A86" s="24"/>
      <c r="B86" s="16" t="s">
        <v>61</v>
      </c>
      <c r="C86" s="21" t="s">
        <v>64</v>
      </c>
      <c r="D86" s="22">
        <v>55000</v>
      </c>
      <c r="E86" s="18">
        <f>F86+L86</f>
        <v>65000</v>
      </c>
      <c r="F86" s="18">
        <f t="shared" si="0"/>
        <v>65000</v>
      </c>
      <c r="G86" s="18"/>
      <c r="H86" s="18"/>
      <c r="I86" s="18">
        <v>65000</v>
      </c>
      <c r="J86" s="18"/>
      <c r="K86" s="18"/>
      <c r="L86" s="35"/>
      <c r="M86" s="50"/>
      <c r="N86" s="45"/>
    </row>
    <row r="87" spans="1:14" ht="18" customHeight="1">
      <c r="A87" s="24"/>
      <c r="B87" s="16" t="s">
        <v>62</v>
      </c>
      <c r="C87" s="21" t="s">
        <v>55</v>
      </c>
      <c r="D87" s="22">
        <v>500</v>
      </c>
      <c r="E87" s="18">
        <v>0</v>
      </c>
      <c r="F87" s="18">
        <v>0</v>
      </c>
      <c r="G87" s="18"/>
      <c r="H87" s="18"/>
      <c r="I87" s="18">
        <v>0</v>
      </c>
      <c r="J87" s="18"/>
      <c r="K87" s="18"/>
      <c r="L87" s="35"/>
      <c r="M87" s="50"/>
      <c r="N87" s="45"/>
    </row>
    <row r="88" spans="1:14" s="7" customFormat="1" ht="18" customHeight="1">
      <c r="A88" s="23" t="s">
        <v>41</v>
      </c>
      <c r="B88" s="13"/>
      <c r="C88" s="19" t="s">
        <v>42</v>
      </c>
      <c r="D88" s="20">
        <v>66200</v>
      </c>
      <c r="E88" s="15">
        <f>F88+L88</f>
        <v>115000</v>
      </c>
      <c r="F88" s="15">
        <f>F89+F90</f>
        <v>80000</v>
      </c>
      <c r="G88" s="20"/>
      <c r="H88" s="20"/>
      <c r="I88" s="20">
        <f>I90+I89</f>
        <v>80000</v>
      </c>
      <c r="J88" s="20">
        <f>J90+J89</f>
        <v>0</v>
      </c>
      <c r="K88" s="20">
        <f>K90+K89</f>
        <v>0</v>
      </c>
      <c r="L88" s="20">
        <f>L90+L89</f>
        <v>35000</v>
      </c>
      <c r="M88" s="52"/>
      <c r="N88" s="45">
        <f t="shared" si="1"/>
        <v>173.71601208459217</v>
      </c>
    </row>
    <row r="89" spans="1:14" s="7" customFormat="1" ht="18" customHeight="1">
      <c r="A89" s="23"/>
      <c r="B89" s="16" t="s">
        <v>146</v>
      </c>
      <c r="C89" s="21" t="s">
        <v>147</v>
      </c>
      <c r="D89" s="22">
        <v>40000</v>
      </c>
      <c r="E89" s="18">
        <f>F89+L89</f>
        <v>80000</v>
      </c>
      <c r="F89" s="18">
        <v>45000</v>
      </c>
      <c r="G89" s="20"/>
      <c r="H89" s="20"/>
      <c r="I89" s="22">
        <v>45000</v>
      </c>
      <c r="J89" s="20"/>
      <c r="K89" s="20"/>
      <c r="L89" s="38">
        <v>35000</v>
      </c>
      <c r="M89" s="52"/>
      <c r="N89" s="45"/>
    </row>
    <row r="90" spans="1:14" ht="24" customHeight="1" thickBot="1">
      <c r="A90" s="24"/>
      <c r="B90" s="16" t="s">
        <v>58</v>
      </c>
      <c r="C90" s="21" t="s">
        <v>59</v>
      </c>
      <c r="D90" s="22">
        <v>26200</v>
      </c>
      <c r="E90" s="18">
        <f>F90+L90</f>
        <v>35000</v>
      </c>
      <c r="F90" s="18">
        <v>35000</v>
      </c>
      <c r="G90" s="18"/>
      <c r="H90" s="18"/>
      <c r="I90" s="18">
        <v>35000</v>
      </c>
      <c r="J90" s="18"/>
      <c r="K90" s="18"/>
      <c r="L90" s="35"/>
      <c r="M90" s="50"/>
      <c r="N90" s="45">
        <f t="shared" si="1"/>
        <v>133.58778625954199</v>
      </c>
    </row>
    <row r="91" spans="1:14" ht="7.5" customHeight="1" hidden="1" thickBot="1">
      <c r="A91" s="9"/>
      <c r="B91" s="10"/>
      <c r="C91" s="11"/>
      <c r="D91" s="12"/>
      <c r="E91" s="12"/>
      <c r="F91" s="12"/>
      <c r="G91" s="12"/>
      <c r="H91" s="12"/>
      <c r="I91" s="12"/>
      <c r="J91" s="12"/>
      <c r="K91" s="12"/>
      <c r="L91" s="12"/>
      <c r="M91" s="55"/>
      <c r="N91" s="47"/>
    </row>
    <row r="92" spans="1:14" ht="31.5" customHeight="1" thickBot="1" thickTop="1">
      <c r="A92" s="59" t="s">
        <v>43</v>
      </c>
      <c r="B92" s="60"/>
      <c r="C92" s="61"/>
      <c r="D92" s="31">
        <f>D88+D84+D77+D75+D72+D63+D60+D50+D48+D45+D43+D39+D37+D35+D29+D25+D22+D19+D15+D13+D10</f>
        <v>20197056</v>
      </c>
      <c r="E92" s="31">
        <f>E88+E84+E77+E75+E72+E63+E60+E50+E48+E45+E43+E39+E37+E35+E29+E25+E22+E19+E15+E13+E10</f>
        <v>20752518</v>
      </c>
      <c r="F92" s="31">
        <f>F88+F84+F77+F75+F72+F63+F60+F50+F48+F45+F43+F39+F35+F29+F25+F22+F19+F15+F13+F10</f>
        <v>20151239</v>
      </c>
      <c r="G92" s="31">
        <f>G88+G84+G77+G75+G72+G63+G60+G50+G48+G45+G43+G39+G35+G29+G25+G22+G19+G15+G13+G10</f>
        <v>7078740</v>
      </c>
      <c r="H92" s="31">
        <f>H88+H84+H77+H75+H72+H63+H60+H50+H48+H45+H43+H39+H35+H29+H25+H22+H19+H15+H13+H10</f>
        <v>1235184</v>
      </c>
      <c r="I92" s="31">
        <f>I88+I84+I77+I75+I72+I63+I60+I50+I48+I45+I43+I39+I35+I29+I25+I22+I19+I15+I13+I10</f>
        <v>1259300</v>
      </c>
      <c r="J92" s="31">
        <f>J88+J84+J77+J75+J72+J63+J60+J50+J48+J45+J43+J39+J35+J29+J25+J22+J19+J15+J13+J10</f>
        <v>10123495</v>
      </c>
      <c r="K92" s="31">
        <f>K84+K45</f>
        <v>454520</v>
      </c>
      <c r="L92" s="40">
        <f>L77+L29+L19+L15+L13+L50+L88+L25</f>
        <v>601279</v>
      </c>
      <c r="M92" s="31">
        <f>M63+M50+M39+M29+M25+M35</f>
        <v>3527333</v>
      </c>
      <c r="N92" s="48">
        <f t="shared" si="1"/>
        <v>102.75021270426738</v>
      </c>
    </row>
    <row r="93" ht="13.5" thickTop="1"/>
    <row r="94" spans="5:6" ht="12.75">
      <c r="E94" s="3"/>
      <c r="F94" s="3"/>
    </row>
    <row r="95" ht="12.75">
      <c r="G95" s="3"/>
    </row>
    <row r="96" spans="5:6" ht="12.75">
      <c r="E96" s="3"/>
      <c r="F96" s="3"/>
    </row>
    <row r="97" spans="7:14" ht="12.75">
      <c r="G97" s="3"/>
      <c r="L97" s="3"/>
      <c r="M97" s="3"/>
      <c r="N97" s="3"/>
    </row>
    <row r="98" spans="9:14" ht="12.75">
      <c r="I98" s="3"/>
      <c r="N98" s="3"/>
    </row>
  </sheetData>
  <mergeCells count="14">
    <mergeCell ref="E7:E8"/>
    <mergeCell ref="G7:K7"/>
    <mergeCell ref="L7:L8"/>
    <mergeCell ref="F7:F8"/>
    <mergeCell ref="B7:B8"/>
    <mergeCell ref="A92:C92"/>
    <mergeCell ref="L2:N2"/>
    <mergeCell ref="L3:N3"/>
    <mergeCell ref="N7:N8"/>
    <mergeCell ref="C4:L4"/>
    <mergeCell ref="A5:L5"/>
    <mergeCell ref="A7:A8"/>
    <mergeCell ref="C7:C8"/>
    <mergeCell ref="D7:D8"/>
  </mergeCells>
  <printOptions horizontalCentered="1"/>
  <pageMargins left="0.31496062992125984" right="0.31496062992125984" top="0.2362204724409449" bottom="0.7874015748031497" header="0.15748031496062992" footer="0.5118110236220472"/>
  <pageSetup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SS</cp:lastModifiedBy>
  <cp:lastPrinted>2008-12-30T13:51:53Z</cp:lastPrinted>
  <dcterms:created xsi:type="dcterms:W3CDTF">2006-02-22T13:26:29Z</dcterms:created>
  <dcterms:modified xsi:type="dcterms:W3CDTF">2008-12-30T13:54:10Z</dcterms:modified>
  <cp:category/>
  <cp:version/>
  <cp:contentType/>
  <cp:contentStatus/>
</cp:coreProperties>
</file>